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 Marcela\Desktop\ANEXOS MEMORIA METODOLOGICA\MUESTRA E INTRUMENTOS\"/>
    </mc:Choice>
  </mc:AlternateContent>
  <bookViews>
    <workbookView xWindow="0" yWindow="0" windowWidth="20490" windowHeight="7755" activeTab="1"/>
  </bookViews>
  <sheets>
    <sheet name="Población" sheetId="1" r:id="rId1"/>
    <sheet name="Muestra" sheetId="5" r:id="rId2"/>
  </sheets>
  <definedNames>
    <definedName name="_xlnm._FilterDatabase" localSheetId="0" hidden="1">Población!$A$1:$D$76</definedName>
  </definedNames>
  <calcPr calcId="152511"/>
</workbook>
</file>

<file path=xl/calcChain.xml><?xml version="1.0" encoding="utf-8"?>
<calcChain xmlns="http://schemas.openxmlformats.org/spreadsheetml/2006/main">
  <c r="L83" i="1" l="1"/>
  <c r="L80" i="1"/>
  <c r="E12" i="5" l="1"/>
  <c r="E11" i="5"/>
  <c r="C12" i="5"/>
  <c r="C11" i="5"/>
  <c r="E10" i="5"/>
  <c r="C10" i="5"/>
  <c r="E9" i="5"/>
  <c r="C9" i="5"/>
  <c r="E8" i="5"/>
  <c r="C8" i="5"/>
  <c r="E7" i="5"/>
  <c r="C7" i="5"/>
  <c r="E6" i="5"/>
  <c r="C6" i="5"/>
  <c r="C5" i="5"/>
  <c r="E5" i="5"/>
  <c r="E4" i="5"/>
  <c r="C4" i="5"/>
  <c r="E3" i="5"/>
  <c r="C3" i="5"/>
  <c r="K86" i="1"/>
  <c r="I80" i="1"/>
  <c r="G80" i="1"/>
  <c r="E80" i="1"/>
  <c r="D76" i="1"/>
  <c r="I85" i="1"/>
  <c r="G85" i="1"/>
  <c r="L85" i="1" s="1"/>
  <c r="E85" i="1"/>
  <c r="D85" i="1"/>
  <c r="I84" i="1"/>
  <c r="G84" i="1"/>
  <c r="E83" i="1"/>
  <c r="E84" i="1"/>
  <c r="L84" i="1" s="1"/>
  <c r="D84" i="1"/>
  <c r="I83" i="1"/>
  <c r="G83" i="1"/>
  <c r="D83" i="1"/>
  <c r="I82" i="1"/>
  <c r="L82" i="1" s="1"/>
  <c r="G82" i="1"/>
  <c r="E82" i="1"/>
  <c r="D82" i="1"/>
  <c r="F6" i="5" s="1"/>
  <c r="I81" i="1"/>
  <c r="G81" i="1"/>
  <c r="E81" i="1"/>
  <c r="D81" i="1"/>
  <c r="D80" i="1"/>
  <c r="D86" i="1" s="1"/>
  <c r="L86" i="1" l="1"/>
  <c r="M86" i="1" s="1"/>
  <c r="G5" i="5"/>
  <c r="G11" i="5"/>
  <c r="G3" i="5"/>
  <c r="G4" i="5"/>
  <c r="G6" i="5"/>
  <c r="G7" i="5"/>
  <c r="G8" i="5"/>
  <c r="G9" i="5"/>
  <c r="G10" i="5"/>
  <c r="G12" i="5"/>
  <c r="F83" i="1"/>
  <c r="F85" i="1"/>
  <c r="F11" i="5"/>
  <c r="H11" i="5" s="1"/>
  <c r="F10" i="5"/>
  <c r="H10" i="5" s="1"/>
  <c r="I10" i="5" s="1"/>
  <c r="F12" i="5"/>
  <c r="H12" i="5" s="1"/>
  <c r="F7" i="5"/>
  <c r="H7" i="5" s="1"/>
  <c r="F8" i="5"/>
  <c r="H8" i="5" s="1"/>
  <c r="F9" i="5"/>
  <c r="H9" i="5" s="1"/>
  <c r="H6" i="5"/>
  <c r="F5" i="5"/>
  <c r="H5" i="5" s="1"/>
  <c r="F4" i="5"/>
  <c r="H4" i="5" s="1"/>
  <c r="E86" i="1"/>
  <c r="F86" i="1" s="1"/>
  <c r="F3" i="5"/>
  <c r="H3" i="5" s="1"/>
  <c r="I3" i="5" s="1"/>
  <c r="H85" i="1"/>
  <c r="G86" i="1"/>
  <c r="H86" i="1" s="1"/>
  <c r="J85" i="1"/>
  <c r="J80" i="1"/>
  <c r="I86" i="1"/>
  <c r="J86" i="1" s="1"/>
  <c r="F80" i="1"/>
  <c r="H80" i="1"/>
  <c r="J84" i="1"/>
  <c r="F84" i="1"/>
  <c r="H84" i="1"/>
  <c r="H83" i="1"/>
  <c r="J81" i="1"/>
  <c r="J82" i="1"/>
  <c r="J83" i="1"/>
  <c r="F82" i="1"/>
  <c r="H82" i="1"/>
  <c r="F81" i="1"/>
  <c r="H81" i="1"/>
  <c r="G13" i="5" l="1"/>
  <c r="I11" i="5"/>
  <c r="I7" i="5"/>
  <c r="I4" i="5"/>
</calcChain>
</file>

<file path=xl/sharedStrings.xml><?xml version="1.0" encoding="utf-8"?>
<sst xmlns="http://schemas.openxmlformats.org/spreadsheetml/2006/main" count="258" uniqueCount="103">
  <si>
    <t>Colombina</t>
  </si>
  <si>
    <t>Coltejer</t>
  </si>
  <si>
    <t>Agrícola San Felipe</t>
  </si>
  <si>
    <t>Cetsa</t>
  </si>
  <si>
    <t>Compañía de empaques</t>
  </si>
  <si>
    <t>Empresa</t>
  </si>
  <si>
    <t>País</t>
  </si>
  <si>
    <t>Constructores civiles</t>
  </si>
  <si>
    <t>Construcciones el condor</t>
  </si>
  <si>
    <t>Conconcreto</t>
  </si>
  <si>
    <t>Coomeva</t>
  </si>
  <si>
    <t xml:space="preserve">Corferias </t>
  </si>
  <si>
    <t>Corficolombiana</t>
  </si>
  <si>
    <t>Ecopetrol</t>
  </si>
  <si>
    <t>EEB</t>
  </si>
  <si>
    <t>Epsa</t>
  </si>
  <si>
    <t>ETB</t>
  </si>
  <si>
    <t>Enka</t>
  </si>
  <si>
    <t>Fabricato</t>
  </si>
  <si>
    <t>Fogansa</t>
  </si>
  <si>
    <t>Fondo ganadero Cordoba</t>
  </si>
  <si>
    <t>Fondo ganadero Tolima</t>
  </si>
  <si>
    <t>Gas natural del oriente</t>
  </si>
  <si>
    <t>Gas natural</t>
  </si>
  <si>
    <t>Argos</t>
  </si>
  <si>
    <t>Grupo Aval</t>
  </si>
  <si>
    <t>Edatel</t>
  </si>
  <si>
    <t>Colombia</t>
  </si>
  <si>
    <t>Acerias paz del rio</t>
  </si>
  <si>
    <t>Protección</t>
  </si>
  <si>
    <t>Agroguachal</t>
  </si>
  <si>
    <t>Alimentos derivados de la Cana</t>
  </si>
  <si>
    <t>Almacenes Éxito</t>
  </si>
  <si>
    <t>Avianca Holdings</t>
  </si>
  <si>
    <t>BBVA</t>
  </si>
  <si>
    <t>Banco Comercial Av Villas</t>
  </si>
  <si>
    <t>Banco Davivienda</t>
  </si>
  <si>
    <t>Banco de Bogotá</t>
  </si>
  <si>
    <t>Banco de Occidente</t>
  </si>
  <si>
    <t>Banco Popular</t>
  </si>
  <si>
    <t>Bancolombia</t>
  </si>
  <si>
    <t xml:space="preserve">Biomax </t>
  </si>
  <si>
    <t>BMC</t>
  </si>
  <si>
    <t>BVC</t>
  </si>
  <si>
    <t>Canacol</t>
  </si>
  <si>
    <t>Caracol</t>
  </si>
  <si>
    <t>Carton de Colombia</t>
  </si>
  <si>
    <t>Carvajal Empaques</t>
  </si>
  <si>
    <t>Castillas Agricola</t>
  </si>
  <si>
    <t>Celsia</t>
  </si>
  <si>
    <t>Cementos Argos</t>
  </si>
  <si>
    <t>Cemex</t>
  </si>
  <si>
    <t>Clinica de Marly</t>
  </si>
  <si>
    <t>Suramericana</t>
  </si>
  <si>
    <t>Nutresa</t>
  </si>
  <si>
    <t>Orbis</t>
  </si>
  <si>
    <t>Industrias Estra</t>
  </si>
  <si>
    <t>ISA</t>
  </si>
  <si>
    <t>INESA</t>
  </si>
  <si>
    <t>INVENSA</t>
  </si>
  <si>
    <t>ISAGEN</t>
  </si>
  <si>
    <t>Manufacturas de Cemento</t>
  </si>
  <si>
    <t>Mayaguez</t>
  </si>
  <si>
    <t>Mineros</t>
  </si>
  <si>
    <t>ODINSA</t>
  </si>
  <si>
    <t>TERPEL</t>
  </si>
  <si>
    <t>Pacific Rubiales</t>
  </si>
  <si>
    <t>Productos Familia</t>
  </si>
  <si>
    <t>Promigas</t>
  </si>
  <si>
    <t>RCN</t>
  </si>
  <si>
    <t>Riopaila Agricola</t>
  </si>
  <si>
    <t>Riopaila Castilla</t>
  </si>
  <si>
    <t>Sociedades Bolivar</t>
  </si>
  <si>
    <t>Tablemac</t>
  </si>
  <si>
    <t>Valorem</t>
  </si>
  <si>
    <t>Valores Industriales</t>
  </si>
  <si>
    <t>Valores SIMESA</t>
  </si>
  <si>
    <t>Canada</t>
  </si>
  <si>
    <t>Sector</t>
  </si>
  <si>
    <t xml:space="preserve">Industrial </t>
  </si>
  <si>
    <t>Servicios</t>
  </si>
  <si>
    <t>Inversiones</t>
  </si>
  <si>
    <t>Financiero</t>
  </si>
  <si>
    <t>Comercial</t>
  </si>
  <si>
    <t>Público</t>
  </si>
  <si>
    <t>Capitalización Bursátil</t>
  </si>
  <si>
    <t>-</t>
  </si>
  <si>
    <t>Panamá</t>
  </si>
  <si>
    <t>Mexico</t>
  </si>
  <si>
    <t>%</t>
  </si>
  <si>
    <t>Industrial</t>
  </si>
  <si>
    <t>Publico</t>
  </si>
  <si>
    <t>Grupo Empresarial</t>
  </si>
  <si>
    <t>CB Grupo Empresa</t>
  </si>
  <si>
    <t>CB Sector</t>
  </si>
  <si>
    <t>CB Muestra</t>
  </si>
  <si>
    <t>CB 3 emp</t>
  </si>
  <si>
    <t>CB 1 emp</t>
  </si>
  <si>
    <t>CB 2 emp</t>
  </si>
  <si>
    <t>No.</t>
  </si>
  <si>
    <t>Participación en el sector</t>
  </si>
  <si>
    <t>Participación en el total</t>
  </si>
  <si>
    <t>Participación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</si>
</sst>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/>
    <xf numFmtId="9" fontId="0" fillId="0" borderId="0" xfId="1" applyFont="1"/>
    <xf numFmtId="164" fontId="0" fillId="0" borderId="0" xfId="2" applyNumberFormat="1" applyFont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164" fontId="0" fillId="0" borderId="0" xfId="2" applyNumberFormat="1" applyFont="1" applyAlignment="1">
      <alignment wrapText="1"/>
    </xf>
    <xf numFmtId="164" fontId="0" fillId="0" borderId="0" xfId="0" applyNumberFormat="1"/>
    <xf numFmtId="9" fontId="0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/>
    <xf numFmtId="0" fontId="0" fillId="2" borderId="0" xfId="0" applyFill="1" applyAlignment="1">
      <alignment wrapText="1"/>
    </xf>
    <xf numFmtId="164" fontId="1" fillId="0" borderId="0" xfId="2" applyNumberFormat="1" applyFont="1"/>
    <xf numFmtId="164" fontId="1" fillId="0" borderId="0" xfId="0" applyNumberFormat="1" applyFont="1"/>
    <xf numFmtId="10" fontId="0" fillId="0" borderId="0" xfId="1" applyNumberFormat="1" applyFont="1"/>
    <xf numFmtId="9" fontId="0" fillId="0" borderId="0" xfId="1" applyFont="1" applyFill="1"/>
    <xf numFmtId="0" fontId="0" fillId="0" borderId="0" xfId="0" applyFill="1"/>
    <xf numFmtId="0" fontId="1" fillId="0" borderId="0" xfId="0" applyFont="1" applyFill="1"/>
    <xf numFmtId="10" fontId="0" fillId="0" borderId="0" xfId="1" applyNumberFormat="1" applyFont="1" applyFill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64" fontId="0" fillId="0" borderId="2" xfId="2" applyNumberFormat="1" applyFont="1" applyFill="1" applyBorder="1"/>
    <xf numFmtId="9" fontId="0" fillId="0" borderId="2" xfId="0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9" fontId="0" fillId="0" borderId="2" xfId="1" applyFont="1" applyFill="1" applyBorder="1" applyAlignment="1">
      <alignment horizontal="center"/>
    </xf>
    <xf numFmtId="165" fontId="1" fillId="0" borderId="0" xfId="1" applyNumberFormat="1" applyFont="1"/>
    <xf numFmtId="165" fontId="0" fillId="0" borderId="2" xfId="1" applyNumberFormat="1" applyFont="1" applyFill="1" applyBorder="1"/>
    <xf numFmtId="165" fontId="0" fillId="0" borderId="0" xfId="0" applyNumberFormat="1"/>
    <xf numFmtId="165" fontId="1" fillId="0" borderId="2" xfId="0" applyNumberFormat="1" applyFont="1" applyBorder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ill="1"/>
    <xf numFmtId="0" fontId="1" fillId="0" borderId="0" xfId="0" applyFont="1" applyAlignment="1">
      <alignment horizontal="right"/>
    </xf>
    <xf numFmtId="9" fontId="1" fillId="0" borderId="0" xfId="1" applyFon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vc.com.co/pps/tibco/portalbvc/Home/Empresas/Emisores+BVC/Ranking+por+Capitalizaci%C3%B3n+Burs%C3%A1til" TargetMode="External"/><Relationship Id="rId1" Type="http://schemas.openxmlformats.org/officeDocument/2006/relationships/hyperlink" Target="http://www.bvc.com.co/pps/tibco/portalbvc/Home/Empresas/Emisores+BVC/Ranking+por+Capitalizaci%C3%B3n+Burs%C3%A1t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showGridLines="0" topLeftCell="A65" workbookViewId="0">
      <selection activeCell="E2" sqref="E2"/>
    </sheetView>
  </sheetViews>
  <sheetFormatPr baseColWidth="10" defaultRowHeight="15" x14ac:dyDescent="0.25"/>
  <cols>
    <col min="1" max="1" width="23.85546875" customWidth="1"/>
    <col min="2" max="2" width="10" customWidth="1"/>
    <col min="3" max="3" width="9.85546875" customWidth="1"/>
    <col min="4" max="4" width="19.85546875" style="5" bestFit="1" customWidth="1"/>
    <col min="5" max="5" width="19.85546875" bestFit="1" customWidth="1"/>
    <col min="6" max="6" width="5.7109375" style="4" customWidth="1"/>
    <col min="7" max="7" width="19.85546875" bestFit="1" customWidth="1"/>
    <col min="8" max="8" width="5.7109375" style="4" customWidth="1"/>
    <col min="9" max="9" width="19.85546875" bestFit="1" customWidth="1"/>
    <col min="10" max="10" width="5.7109375" style="4" customWidth="1"/>
    <col min="12" max="12" width="21.7109375" customWidth="1"/>
  </cols>
  <sheetData>
    <row r="1" spans="1:10" s="7" customFormat="1" ht="47.25" customHeight="1" x14ac:dyDescent="0.25">
      <c r="A1" s="6" t="s">
        <v>5</v>
      </c>
      <c r="B1" s="6" t="s">
        <v>6</v>
      </c>
      <c r="C1" s="6" t="s">
        <v>78</v>
      </c>
      <c r="D1" s="6" t="s">
        <v>85</v>
      </c>
      <c r="E1" s="13"/>
      <c r="F1" s="12"/>
      <c r="H1" s="12"/>
      <c r="J1" s="12"/>
    </row>
    <row r="2" spans="1:10" x14ac:dyDescent="0.25">
      <c r="A2" s="2" t="s">
        <v>28</v>
      </c>
      <c r="B2" s="1" t="s">
        <v>27</v>
      </c>
      <c r="C2" t="s">
        <v>79</v>
      </c>
      <c r="D2" s="5">
        <v>335753741182.5</v>
      </c>
      <c r="F2"/>
      <c r="H2"/>
      <c r="J2"/>
    </row>
    <row r="3" spans="1:10" s="7" customFormat="1" ht="30" x14ac:dyDescent="0.25">
      <c r="A3" s="8" t="s">
        <v>29</v>
      </c>
      <c r="B3" s="9" t="s">
        <v>27</v>
      </c>
      <c r="C3" s="7" t="s">
        <v>82</v>
      </c>
      <c r="D3" s="10">
        <v>1867447281000</v>
      </c>
      <c r="F3" s="12"/>
      <c r="H3" s="12"/>
      <c r="J3" s="12"/>
    </row>
    <row r="4" spans="1:10" ht="25.5" customHeight="1" x14ac:dyDescent="0.25">
      <c r="A4" s="2" t="s">
        <v>30</v>
      </c>
      <c r="B4" s="1" t="s">
        <v>27</v>
      </c>
      <c r="C4" t="s">
        <v>79</v>
      </c>
      <c r="D4" s="5">
        <v>15950400000</v>
      </c>
      <c r="F4"/>
      <c r="H4"/>
      <c r="J4"/>
    </row>
    <row r="5" spans="1:10" s="7" customFormat="1" ht="27.75" customHeight="1" x14ac:dyDescent="0.25">
      <c r="A5" s="8" t="s">
        <v>31</v>
      </c>
      <c r="B5" s="9" t="s">
        <v>27</v>
      </c>
      <c r="C5" s="7" t="s">
        <v>79</v>
      </c>
      <c r="D5" s="10">
        <v>49796265681.809998</v>
      </c>
    </row>
    <row r="6" spans="1:10" s="7" customFormat="1" x14ac:dyDescent="0.25">
      <c r="A6" s="8" t="s">
        <v>32</v>
      </c>
      <c r="B6" s="9" t="s">
        <v>27</v>
      </c>
      <c r="C6" s="7" t="s">
        <v>83</v>
      </c>
      <c r="D6" s="10">
        <v>12801483454280.301</v>
      </c>
    </row>
    <row r="7" spans="1:10" s="7" customFormat="1" x14ac:dyDescent="0.25">
      <c r="A7" s="8" t="s">
        <v>33</v>
      </c>
      <c r="B7" s="9" t="s">
        <v>87</v>
      </c>
      <c r="C7" s="7" t="s">
        <v>79</v>
      </c>
      <c r="D7" s="10">
        <v>1142404061535</v>
      </c>
    </row>
    <row r="8" spans="1:10" s="7" customFormat="1" ht="30" x14ac:dyDescent="0.25">
      <c r="A8" s="8" t="s">
        <v>34</v>
      </c>
      <c r="B8" s="9" t="s">
        <v>88</v>
      </c>
      <c r="C8" s="7" t="s">
        <v>82</v>
      </c>
      <c r="D8" s="10">
        <v>5189163265560</v>
      </c>
      <c r="F8" s="12"/>
      <c r="H8" s="12"/>
      <c r="J8" s="12"/>
    </row>
    <row r="9" spans="1:10" s="7" customFormat="1" ht="30" x14ac:dyDescent="0.25">
      <c r="A9" s="8" t="s">
        <v>35</v>
      </c>
      <c r="B9" s="9" t="s">
        <v>27</v>
      </c>
      <c r="C9" s="7" t="s">
        <v>82</v>
      </c>
      <c r="D9" s="10">
        <v>2131523349833.49</v>
      </c>
      <c r="F9" s="12"/>
      <c r="H9" s="12"/>
      <c r="J9" s="12"/>
    </row>
    <row r="10" spans="1:10" s="7" customFormat="1" ht="30" x14ac:dyDescent="0.25">
      <c r="A10" s="8" t="s">
        <v>36</v>
      </c>
      <c r="B10" s="9" t="s">
        <v>27</v>
      </c>
      <c r="C10" s="7" t="s">
        <v>82</v>
      </c>
      <c r="D10" s="10">
        <v>2597883961200</v>
      </c>
      <c r="F10" s="12"/>
      <c r="H10" s="12"/>
      <c r="J10" s="12"/>
    </row>
    <row r="11" spans="1:10" s="7" customFormat="1" ht="30" x14ac:dyDescent="0.25">
      <c r="A11" s="8" t="s">
        <v>37</v>
      </c>
      <c r="B11" s="9" t="s">
        <v>27</v>
      </c>
      <c r="C11" s="7" t="s">
        <v>82</v>
      </c>
      <c r="D11" s="10">
        <v>21301339719549.602</v>
      </c>
      <c r="F11" s="12"/>
      <c r="H11" s="12"/>
      <c r="J11" s="12"/>
    </row>
    <row r="12" spans="1:10" s="7" customFormat="1" ht="30" x14ac:dyDescent="0.25">
      <c r="A12" s="8" t="s">
        <v>38</v>
      </c>
      <c r="B12" s="9" t="s">
        <v>27</v>
      </c>
      <c r="C12" s="7" t="s">
        <v>82</v>
      </c>
      <c r="D12" s="10">
        <v>6239106754380</v>
      </c>
      <c r="F12" s="12"/>
      <c r="H12" s="12"/>
      <c r="J12" s="12"/>
    </row>
    <row r="13" spans="1:10" s="7" customFormat="1" ht="30" x14ac:dyDescent="0.25">
      <c r="A13" s="8" t="s">
        <v>39</v>
      </c>
      <c r="B13" s="9" t="s">
        <v>27</v>
      </c>
      <c r="C13" s="7" t="s">
        <v>82</v>
      </c>
      <c r="D13" s="10">
        <v>3854937924997</v>
      </c>
      <c r="F13" s="12"/>
      <c r="H13" s="12"/>
      <c r="J13" s="12"/>
    </row>
    <row r="14" spans="1:10" s="7" customFormat="1" ht="30" x14ac:dyDescent="0.25">
      <c r="A14" s="8" t="s">
        <v>40</v>
      </c>
      <c r="B14" s="9" t="s">
        <v>27</v>
      </c>
      <c r="C14" s="7" t="s">
        <v>82</v>
      </c>
      <c r="D14" s="10">
        <v>26472592572960</v>
      </c>
      <c r="F14" s="12"/>
      <c r="H14" s="12"/>
      <c r="J14" s="12"/>
    </row>
    <row r="15" spans="1:10" x14ac:dyDescent="0.25">
      <c r="A15" s="2" t="s">
        <v>41</v>
      </c>
      <c r="B15" s="1" t="s">
        <v>27</v>
      </c>
      <c r="C15" t="s">
        <v>79</v>
      </c>
      <c r="D15" s="5">
        <v>354631429928.66998</v>
      </c>
      <c r="F15"/>
      <c r="H15"/>
      <c r="J15"/>
    </row>
    <row r="16" spans="1:10" x14ac:dyDescent="0.25">
      <c r="A16" s="2" t="s">
        <v>42</v>
      </c>
      <c r="B16" s="1" t="s">
        <v>27</v>
      </c>
      <c r="C16" t="s">
        <v>82</v>
      </c>
      <c r="D16" s="5" t="s">
        <v>86</v>
      </c>
    </row>
    <row r="17" spans="1:10" x14ac:dyDescent="0.25">
      <c r="A17" s="2" t="s">
        <v>43</v>
      </c>
      <c r="B17" s="1" t="s">
        <v>27</v>
      </c>
      <c r="C17" t="s">
        <v>82</v>
      </c>
      <c r="D17" s="5">
        <v>364017915133.13</v>
      </c>
    </row>
    <row r="18" spans="1:10" x14ac:dyDescent="0.25">
      <c r="A18" s="2" t="s">
        <v>44</v>
      </c>
      <c r="B18" s="1" t="s">
        <v>27</v>
      </c>
      <c r="C18" t="s">
        <v>79</v>
      </c>
      <c r="D18" s="5">
        <v>495946612600</v>
      </c>
      <c r="F18"/>
      <c r="H18"/>
      <c r="J18"/>
    </row>
    <row r="19" spans="1:10" x14ac:dyDescent="0.25">
      <c r="A19" s="2" t="s">
        <v>45</v>
      </c>
      <c r="B19" s="1" t="s">
        <v>27</v>
      </c>
      <c r="C19" t="s">
        <v>79</v>
      </c>
      <c r="D19" s="5">
        <v>633265137199.44995</v>
      </c>
      <c r="F19"/>
      <c r="H19"/>
      <c r="J19"/>
    </row>
    <row r="20" spans="1:10" x14ac:dyDescent="0.25">
      <c r="A20" s="2" t="s">
        <v>46</v>
      </c>
      <c r="B20" s="1" t="s">
        <v>27</v>
      </c>
      <c r="C20" t="s">
        <v>79</v>
      </c>
      <c r="D20" s="5">
        <v>559046299500</v>
      </c>
      <c r="F20"/>
      <c r="H20"/>
      <c r="J20"/>
    </row>
    <row r="21" spans="1:10" x14ac:dyDescent="0.25">
      <c r="A21" s="2" t="s">
        <v>47</v>
      </c>
      <c r="B21" s="1" t="s">
        <v>27</v>
      </c>
      <c r="C21" t="s">
        <v>79</v>
      </c>
      <c r="D21" s="5">
        <v>90858545280</v>
      </c>
      <c r="F21"/>
      <c r="H21"/>
      <c r="J21"/>
    </row>
    <row r="22" spans="1:10" x14ac:dyDescent="0.25">
      <c r="A22" s="2" t="s">
        <v>48</v>
      </c>
      <c r="B22" s="1" t="s">
        <v>27</v>
      </c>
      <c r="C22" t="s">
        <v>79</v>
      </c>
      <c r="D22" s="5">
        <v>411947037936.71997</v>
      </c>
      <c r="F22"/>
      <c r="H22"/>
      <c r="J22"/>
    </row>
    <row r="23" spans="1:10" s="7" customFormat="1" x14ac:dyDescent="0.25">
      <c r="A23" s="8" t="s">
        <v>49</v>
      </c>
      <c r="B23" s="9" t="s">
        <v>27</v>
      </c>
      <c r="C23" s="7" t="s">
        <v>79</v>
      </c>
      <c r="D23" s="10">
        <v>3885756300000</v>
      </c>
    </row>
    <row r="24" spans="1:10" s="7" customFormat="1" x14ac:dyDescent="0.25">
      <c r="A24" s="8" t="s">
        <v>50</v>
      </c>
      <c r="B24" s="9" t="s">
        <v>27</v>
      </c>
      <c r="C24" s="7" t="s">
        <v>79</v>
      </c>
      <c r="D24" s="10">
        <v>12383896773300</v>
      </c>
    </row>
    <row r="25" spans="1:10" s="7" customFormat="1" x14ac:dyDescent="0.25">
      <c r="A25" s="8" t="s">
        <v>51</v>
      </c>
      <c r="B25" s="9" t="s">
        <v>88</v>
      </c>
      <c r="C25" s="7" t="s">
        <v>79</v>
      </c>
      <c r="D25" s="10">
        <v>8452118384000</v>
      </c>
    </row>
    <row r="26" spans="1:10" x14ac:dyDescent="0.25">
      <c r="A26" s="2" t="s">
        <v>52</v>
      </c>
      <c r="B26" s="1" t="s">
        <v>27</v>
      </c>
      <c r="C26" t="s">
        <v>80</v>
      </c>
      <c r="D26" s="5">
        <v>188633937443.28</v>
      </c>
      <c r="F26"/>
      <c r="H26"/>
      <c r="J26"/>
    </row>
    <row r="27" spans="1:10" x14ac:dyDescent="0.25">
      <c r="A27" s="14" t="s">
        <v>0</v>
      </c>
      <c r="B27" t="s">
        <v>27</v>
      </c>
      <c r="C27" t="s">
        <v>79</v>
      </c>
      <c r="D27" s="5">
        <v>510513820876.97998</v>
      </c>
      <c r="F27"/>
      <c r="H27"/>
      <c r="J27"/>
    </row>
    <row r="28" spans="1:10" x14ac:dyDescent="0.25">
      <c r="A28" s="14" t="s">
        <v>1</v>
      </c>
      <c r="B28" t="s">
        <v>27</v>
      </c>
      <c r="C28" t="s">
        <v>79</v>
      </c>
      <c r="D28" s="5">
        <v>133000000000</v>
      </c>
      <c r="F28"/>
      <c r="H28"/>
      <c r="J28"/>
    </row>
    <row r="29" spans="1:10" x14ac:dyDescent="0.25">
      <c r="A29" s="14" t="s">
        <v>2</v>
      </c>
      <c r="B29" t="s">
        <v>27</v>
      </c>
      <c r="C29" t="s">
        <v>79</v>
      </c>
      <c r="D29" s="5">
        <v>17763000000</v>
      </c>
      <c r="F29"/>
      <c r="H29"/>
      <c r="J29"/>
    </row>
    <row r="30" spans="1:10" x14ac:dyDescent="0.25">
      <c r="A30" s="14" t="s">
        <v>3</v>
      </c>
      <c r="B30" t="s">
        <v>27</v>
      </c>
      <c r="C30" t="s">
        <v>79</v>
      </c>
      <c r="D30" s="5">
        <v>131647044913.53999</v>
      </c>
      <c r="F30"/>
      <c r="H30"/>
      <c r="J30"/>
    </row>
    <row r="31" spans="1:10" x14ac:dyDescent="0.25">
      <c r="A31" s="14" t="s">
        <v>4</v>
      </c>
      <c r="B31" t="s">
        <v>27</v>
      </c>
      <c r="C31" t="s">
        <v>79</v>
      </c>
      <c r="D31" s="5">
        <v>163726004991.35999</v>
      </c>
      <c r="F31"/>
      <c r="H31"/>
      <c r="J31"/>
    </row>
    <row r="32" spans="1:10" x14ac:dyDescent="0.25">
      <c r="A32" s="14" t="s">
        <v>7</v>
      </c>
      <c r="B32" t="s">
        <v>27</v>
      </c>
      <c r="C32" t="s">
        <v>79</v>
      </c>
      <c r="D32" s="5">
        <v>24333120000</v>
      </c>
      <c r="F32"/>
      <c r="H32"/>
      <c r="J32"/>
    </row>
    <row r="33" spans="1:10" x14ac:dyDescent="0.25">
      <c r="A33" s="14" t="s">
        <v>8</v>
      </c>
      <c r="B33" t="s">
        <v>27</v>
      </c>
      <c r="C33" t="s">
        <v>79</v>
      </c>
      <c r="D33" s="5">
        <v>913241653800</v>
      </c>
      <c r="F33"/>
      <c r="H33"/>
      <c r="J33"/>
    </row>
    <row r="34" spans="1:10" s="7" customFormat="1" x14ac:dyDescent="0.25">
      <c r="A34" s="15" t="s">
        <v>9</v>
      </c>
      <c r="B34" s="7" t="s">
        <v>27</v>
      </c>
      <c r="C34" s="7" t="s">
        <v>79</v>
      </c>
      <c r="D34" s="10">
        <v>1243143412870</v>
      </c>
    </row>
    <row r="35" spans="1:10" x14ac:dyDescent="0.25">
      <c r="A35" s="16" t="s">
        <v>10</v>
      </c>
      <c r="B35" t="s">
        <v>27</v>
      </c>
      <c r="C35" t="s">
        <v>79</v>
      </c>
      <c r="D35" s="5">
        <v>64491049001.959999</v>
      </c>
      <c r="F35"/>
      <c r="H35"/>
      <c r="J35"/>
    </row>
    <row r="36" spans="1:10" x14ac:dyDescent="0.25">
      <c r="A36" s="16" t="s">
        <v>11</v>
      </c>
      <c r="B36" t="s">
        <v>27</v>
      </c>
      <c r="C36" t="s">
        <v>80</v>
      </c>
      <c r="D36" s="5">
        <v>236859599345</v>
      </c>
      <c r="F36"/>
      <c r="H36"/>
      <c r="J36"/>
    </row>
    <row r="37" spans="1:10" s="7" customFormat="1" ht="30" x14ac:dyDescent="0.25">
      <c r="A37" s="17" t="s">
        <v>12</v>
      </c>
      <c r="B37" s="7" t="s">
        <v>27</v>
      </c>
      <c r="C37" s="7" t="s">
        <v>82</v>
      </c>
      <c r="D37" s="10">
        <v>8148229093940</v>
      </c>
      <c r="F37" s="12"/>
      <c r="H37" s="12"/>
      <c r="J37" s="12"/>
    </row>
    <row r="38" spans="1:10" s="7" customFormat="1" x14ac:dyDescent="0.25">
      <c r="A38" s="17" t="s">
        <v>13</v>
      </c>
      <c r="B38" s="7" t="s">
        <v>27</v>
      </c>
      <c r="C38" s="7" t="s">
        <v>79</v>
      </c>
      <c r="D38" s="10">
        <v>74626807697640</v>
      </c>
    </row>
    <row r="39" spans="1:10" x14ac:dyDescent="0.25">
      <c r="A39" s="16" t="s">
        <v>26</v>
      </c>
      <c r="B39" t="s">
        <v>27</v>
      </c>
      <c r="C39" t="s">
        <v>80</v>
      </c>
      <c r="D39" s="5">
        <v>311702015916.54999</v>
      </c>
      <c r="F39"/>
      <c r="H39"/>
      <c r="J39"/>
    </row>
    <row r="40" spans="1:10" s="7" customFormat="1" x14ac:dyDescent="0.25">
      <c r="A40" s="17" t="s">
        <v>14</v>
      </c>
      <c r="B40" s="7" t="s">
        <v>27</v>
      </c>
      <c r="C40" s="7" t="s">
        <v>84</v>
      </c>
      <c r="D40" s="10">
        <v>14506259766466.1</v>
      </c>
    </row>
    <row r="41" spans="1:10" s="7" customFormat="1" x14ac:dyDescent="0.25">
      <c r="A41" s="17" t="s">
        <v>15</v>
      </c>
      <c r="B41" s="7" t="s">
        <v>27</v>
      </c>
      <c r="C41" s="7" t="s">
        <v>80</v>
      </c>
      <c r="D41" s="10">
        <v>3269747466342.96</v>
      </c>
    </row>
    <row r="42" spans="1:10" s="7" customFormat="1" x14ac:dyDescent="0.25">
      <c r="A42" s="17" t="s">
        <v>16</v>
      </c>
      <c r="B42" s="7" t="s">
        <v>27</v>
      </c>
      <c r="C42" s="7" t="s">
        <v>84</v>
      </c>
      <c r="D42" s="10">
        <v>1800130579884</v>
      </c>
    </row>
    <row r="43" spans="1:10" x14ac:dyDescent="0.25">
      <c r="A43" s="16" t="s">
        <v>17</v>
      </c>
      <c r="B43" t="s">
        <v>27</v>
      </c>
      <c r="C43" t="s">
        <v>79</v>
      </c>
      <c r="D43" s="5">
        <v>148348924705.79999</v>
      </c>
      <c r="F43"/>
      <c r="H43"/>
      <c r="J43"/>
    </row>
    <row r="44" spans="1:10" x14ac:dyDescent="0.25">
      <c r="A44" s="16" t="s">
        <v>18</v>
      </c>
      <c r="B44" t="s">
        <v>27</v>
      </c>
      <c r="C44" t="s">
        <v>79</v>
      </c>
      <c r="D44" s="5">
        <v>103060702135.85001</v>
      </c>
      <c r="F44"/>
      <c r="H44"/>
      <c r="J44"/>
    </row>
    <row r="45" spans="1:10" x14ac:dyDescent="0.25">
      <c r="A45" s="16" t="s">
        <v>19</v>
      </c>
      <c r="B45" t="s">
        <v>27</v>
      </c>
      <c r="C45" t="s">
        <v>79</v>
      </c>
      <c r="D45" s="5">
        <v>129536127177.89999</v>
      </c>
      <c r="F45"/>
      <c r="H45"/>
      <c r="J45"/>
    </row>
    <row r="46" spans="1:10" x14ac:dyDescent="0.25">
      <c r="A46" s="16" t="s">
        <v>20</v>
      </c>
      <c r="B46" t="s">
        <v>27</v>
      </c>
      <c r="C46" t="s">
        <v>79</v>
      </c>
      <c r="D46" s="5">
        <v>11322701783.799999</v>
      </c>
      <c r="F46"/>
      <c r="H46"/>
      <c r="J46"/>
    </row>
    <row r="47" spans="1:10" x14ac:dyDescent="0.25">
      <c r="A47" s="16" t="s">
        <v>21</v>
      </c>
      <c r="B47" t="s">
        <v>27</v>
      </c>
      <c r="C47" t="s">
        <v>79</v>
      </c>
      <c r="D47" s="5">
        <v>15589227166.200001</v>
      </c>
      <c r="F47"/>
      <c r="H47"/>
      <c r="J47"/>
    </row>
    <row r="48" spans="1:10" x14ac:dyDescent="0.25">
      <c r="A48" s="16" t="s">
        <v>22</v>
      </c>
      <c r="B48" t="s">
        <v>27</v>
      </c>
      <c r="C48" t="s">
        <v>84</v>
      </c>
      <c r="D48" s="5">
        <v>174455358133</v>
      </c>
      <c r="F48"/>
      <c r="H48"/>
      <c r="J48"/>
    </row>
    <row r="49" spans="1:4" s="7" customFormat="1" x14ac:dyDescent="0.25">
      <c r="A49" s="17" t="s">
        <v>23</v>
      </c>
      <c r="B49" s="7" t="s">
        <v>27</v>
      </c>
      <c r="C49" s="7" t="s">
        <v>84</v>
      </c>
      <c r="D49" s="10">
        <v>4356275384000</v>
      </c>
    </row>
    <row r="50" spans="1:4" s="7" customFormat="1" ht="30" x14ac:dyDescent="0.25">
      <c r="A50" s="17" t="s">
        <v>24</v>
      </c>
      <c r="B50" s="7" t="s">
        <v>27</v>
      </c>
      <c r="C50" s="7" t="s">
        <v>81</v>
      </c>
      <c r="D50" s="10">
        <v>14899279081160</v>
      </c>
    </row>
    <row r="51" spans="1:4" s="7" customFormat="1" ht="30" x14ac:dyDescent="0.25">
      <c r="A51" s="7" t="s">
        <v>25</v>
      </c>
      <c r="B51" s="7" t="s">
        <v>27</v>
      </c>
      <c r="C51" s="7" t="s">
        <v>81</v>
      </c>
      <c r="D51" s="10">
        <v>28159902223245</v>
      </c>
    </row>
    <row r="52" spans="1:4" s="7" customFormat="1" ht="30" x14ac:dyDescent="0.25">
      <c r="A52" s="7" t="s">
        <v>53</v>
      </c>
      <c r="B52" s="7" t="s">
        <v>27</v>
      </c>
      <c r="C52" s="7" t="s">
        <v>81</v>
      </c>
      <c r="D52" s="10">
        <v>21673382804200</v>
      </c>
    </row>
    <row r="53" spans="1:4" s="7" customFormat="1" ht="30" x14ac:dyDescent="0.25">
      <c r="A53" s="7" t="s">
        <v>54</v>
      </c>
      <c r="B53" s="7" t="s">
        <v>27</v>
      </c>
      <c r="C53" s="7" t="s">
        <v>81</v>
      </c>
      <c r="D53" s="10">
        <v>12368118551040</v>
      </c>
    </row>
    <row r="54" spans="1:4" customFormat="1" x14ac:dyDescent="0.25">
      <c r="A54" t="s">
        <v>55</v>
      </c>
      <c r="B54" t="s">
        <v>27</v>
      </c>
      <c r="C54" t="s">
        <v>79</v>
      </c>
      <c r="D54" s="5">
        <v>838980275792.40002</v>
      </c>
    </row>
    <row r="55" spans="1:4" customFormat="1" x14ac:dyDescent="0.25">
      <c r="A55" t="s">
        <v>56</v>
      </c>
      <c r="B55" t="s">
        <v>27</v>
      </c>
      <c r="C55" t="s">
        <v>79</v>
      </c>
      <c r="D55" s="5">
        <v>13885163760</v>
      </c>
    </row>
    <row r="56" spans="1:4" s="7" customFormat="1" x14ac:dyDescent="0.25">
      <c r="A56" s="7" t="s">
        <v>57</v>
      </c>
      <c r="B56" s="7" t="s">
        <v>27</v>
      </c>
      <c r="C56" s="7" t="s">
        <v>79</v>
      </c>
      <c r="D56" s="10">
        <v>8783885704277.7197</v>
      </c>
    </row>
    <row r="57" spans="1:4" customFormat="1" x14ac:dyDescent="0.25">
      <c r="A57" t="s">
        <v>58</v>
      </c>
      <c r="B57" t="s">
        <v>27</v>
      </c>
      <c r="C57" t="s">
        <v>80</v>
      </c>
      <c r="D57" s="5">
        <v>28321601723.610001</v>
      </c>
    </row>
    <row r="58" spans="1:4" customFormat="1" x14ac:dyDescent="0.25">
      <c r="A58" t="s">
        <v>59</v>
      </c>
      <c r="B58" t="s">
        <v>27</v>
      </c>
      <c r="C58" t="s">
        <v>79</v>
      </c>
      <c r="D58" s="5">
        <v>24196875000</v>
      </c>
    </row>
    <row r="59" spans="1:4" s="7" customFormat="1" x14ac:dyDescent="0.25">
      <c r="A59" s="7" t="s">
        <v>60</v>
      </c>
      <c r="B59" s="7" t="s">
        <v>27</v>
      </c>
      <c r="C59" s="7" t="s">
        <v>84</v>
      </c>
      <c r="D59" s="10">
        <v>7714783760000</v>
      </c>
    </row>
    <row r="60" spans="1:4" customFormat="1" x14ac:dyDescent="0.25">
      <c r="A60" t="s">
        <v>61</v>
      </c>
      <c r="B60" t="s">
        <v>27</v>
      </c>
      <c r="C60" t="s">
        <v>79</v>
      </c>
      <c r="D60" s="5">
        <v>51743094000</v>
      </c>
    </row>
    <row r="61" spans="1:4" customFormat="1" x14ac:dyDescent="0.25">
      <c r="A61" t="s">
        <v>62</v>
      </c>
      <c r="B61" t="s">
        <v>27</v>
      </c>
      <c r="C61" t="s">
        <v>79</v>
      </c>
      <c r="D61" s="5">
        <v>698861211983.04004</v>
      </c>
    </row>
    <row r="62" spans="1:4" customFormat="1" x14ac:dyDescent="0.25">
      <c r="A62" t="s">
        <v>63</v>
      </c>
      <c r="B62" t="s">
        <v>27</v>
      </c>
      <c r="C62" t="s">
        <v>79</v>
      </c>
      <c r="D62" s="5">
        <v>603189461610</v>
      </c>
    </row>
    <row r="63" spans="1:4" s="7" customFormat="1" x14ac:dyDescent="0.25">
      <c r="A63" s="7" t="s">
        <v>64</v>
      </c>
      <c r="B63" s="7" t="s">
        <v>27</v>
      </c>
      <c r="C63" s="7" t="s">
        <v>80</v>
      </c>
      <c r="D63" s="10">
        <v>1447013876367.78</v>
      </c>
    </row>
    <row r="64" spans="1:4" s="7" customFormat="1" x14ac:dyDescent="0.25">
      <c r="A64" s="7" t="s">
        <v>65</v>
      </c>
      <c r="B64" s="7" t="s">
        <v>27</v>
      </c>
      <c r="C64" s="7" t="s">
        <v>79</v>
      </c>
      <c r="D64" s="10">
        <v>3156786387000</v>
      </c>
    </row>
    <row r="65" spans="1:12" x14ac:dyDescent="0.25">
      <c r="A65" s="42" t="s">
        <v>66</v>
      </c>
      <c r="B65" s="42" t="s">
        <v>77</v>
      </c>
      <c r="C65" s="3"/>
      <c r="D65" s="10"/>
      <c r="F65"/>
      <c r="H65"/>
      <c r="J65"/>
    </row>
    <row r="66" spans="1:12" s="7" customFormat="1" x14ac:dyDescent="0.25">
      <c r="A66" s="7" t="s">
        <v>67</v>
      </c>
      <c r="B66" s="7" t="s">
        <v>27</v>
      </c>
      <c r="C66" s="7" t="s">
        <v>79</v>
      </c>
      <c r="D66" s="10">
        <v>1188603453700.96</v>
      </c>
    </row>
    <row r="67" spans="1:12" s="7" customFormat="1" x14ac:dyDescent="0.25">
      <c r="A67" s="7" t="s">
        <v>68</v>
      </c>
      <c r="B67" s="7" t="s">
        <v>27</v>
      </c>
      <c r="C67" s="7" t="s">
        <v>79</v>
      </c>
      <c r="D67" s="10">
        <v>6176011640534.5498</v>
      </c>
    </row>
    <row r="68" spans="1:12" x14ac:dyDescent="0.25">
      <c r="A68" t="s">
        <v>69</v>
      </c>
      <c r="B68" t="s">
        <v>27</v>
      </c>
      <c r="C68" t="s">
        <v>79</v>
      </c>
      <c r="D68" s="5">
        <v>595396008486.30005</v>
      </c>
      <c r="F68"/>
      <c r="H68"/>
      <c r="J68"/>
    </row>
    <row r="69" spans="1:12" x14ac:dyDescent="0.25">
      <c r="A69" t="s">
        <v>70</v>
      </c>
      <c r="B69" t="s">
        <v>27</v>
      </c>
      <c r="C69" t="s">
        <v>79</v>
      </c>
      <c r="D69" s="5">
        <v>377173703338.56</v>
      </c>
      <c r="F69"/>
      <c r="H69"/>
      <c r="J69"/>
    </row>
    <row r="70" spans="1:12" x14ac:dyDescent="0.25">
      <c r="A70" t="s">
        <v>71</v>
      </c>
      <c r="B70" t="s">
        <v>27</v>
      </c>
      <c r="C70" t="s">
        <v>79</v>
      </c>
      <c r="D70" s="5">
        <v>660938236254.23999</v>
      </c>
      <c r="F70"/>
      <c r="H70"/>
      <c r="J70"/>
    </row>
    <row r="71" spans="1:12" s="7" customFormat="1" x14ac:dyDescent="0.25">
      <c r="A71" s="7" t="s">
        <v>72</v>
      </c>
      <c r="B71" s="7" t="s">
        <v>27</v>
      </c>
      <c r="C71" s="7" t="s">
        <v>80</v>
      </c>
      <c r="D71" s="10">
        <v>3560306309760</v>
      </c>
    </row>
    <row r="72" spans="1:12" x14ac:dyDescent="0.25">
      <c r="A72" t="s">
        <v>73</v>
      </c>
      <c r="B72" t="s">
        <v>27</v>
      </c>
      <c r="C72" t="s">
        <v>79</v>
      </c>
      <c r="D72" s="5">
        <v>270915406824</v>
      </c>
      <c r="F72"/>
      <c r="H72"/>
      <c r="J72"/>
    </row>
    <row r="73" spans="1:12" s="7" customFormat="1" ht="30" x14ac:dyDescent="0.25">
      <c r="A73" s="7" t="s">
        <v>74</v>
      </c>
      <c r="B73" s="7" t="s">
        <v>27</v>
      </c>
      <c r="C73" s="7" t="s">
        <v>81</v>
      </c>
      <c r="D73" s="10">
        <v>1039165455900</v>
      </c>
    </row>
    <row r="74" spans="1:12" x14ac:dyDescent="0.25">
      <c r="A74" t="s">
        <v>75</v>
      </c>
      <c r="B74" t="s">
        <v>27</v>
      </c>
      <c r="C74" t="s">
        <v>80</v>
      </c>
      <c r="D74" s="5">
        <v>375544052850.21997</v>
      </c>
      <c r="F74"/>
      <c r="H74"/>
      <c r="J74"/>
    </row>
    <row r="75" spans="1:12" x14ac:dyDescent="0.25">
      <c r="A75" t="s">
        <v>76</v>
      </c>
      <c r="B75" t="s">
        <v>27</v>
      </c>
      <c r="C75" t="s">
        <v>81</v>
      </c>
      <c r="D75" s="5">
        <v>87236206500</v>
      </c>
      <c r="F75"/>
      <c r="H75"/>
      <c r="J75"/>
    </row>
    <row r="76" spans="1:12" x14ac:dyDescent="0.25">
      <c r="D76" s="18">
        <f>SUM(D2:D75)</f>
        <v>337653305420880.44</v>
      </c>
    </row>
    <row r="79" spans="1:12" s="36" customFormat="1" x14ac:dyDescent="0.25">
      <c r="A79" s="36" t="s">
        <v>78</v>
      </c>
      <c r="D79" s="18"/>
      <c r="E79" s="44" t="s">
        <v>97</v>
      </c>
      <c r="F79" s="45" t="s">
        <v>89</v>
      </c>
      <c r="G79" s="44" t="s">
        <v>98</v>
      </c>
      <c r="H79" s="45" t="s">
        <v>89</v>
      </c>
      <c r="I79" s="44" t="s">
        <v>96</v>
      </c>
      <c r="J79" s="45" t="s">
        <v>89</v>
      </c>
      <c r="L79" s="36" t="s">
        <v>95</v>
      </c>
    </row>
    <row r="80" spans="1:12" x14ac:dyDescent="0.25">
      <c r="A80" t="s">
        <v>83</v>
      </c>
      <c r="D80" s="5">
        <f>D6</f>
        <v>12801483454280.301</v>
      </c>
      <c r="E80" s="11">
        <f>D6</f>
        <v>12801483454280.301</v>
      </c>
      <c r="F80" s="21">
        <f t="shared" ref="F80:F85" si="0">E80/D80</f>
        <v>1</v>
      </c>
      <c r="G80" s="43">
        <f>D6</f>
        <v>12801483454280.301</v>
      </c>
      <c r="H80" s="21">
        <f t="shared" ref="H80:H86" si="1">G80/D80</f>
        <v>1</v>
      </c>
      <c r="I80" s="43">
        <f>D6</f>
        <v>12801483454280.301</v>
      </c>
      <c r="J80" s="21">
        <f t="shared" ref="J80:J86" si="2">I80/D80</f>
        <v>1</v>
      </c>
      <c r="K80" s="22">
        <v>1</v>
      </c>
      <c r="L80" s="11">
        <f>E80</f>
        <v>12801483454280.301</v>
      </c>
    </row>
    <row r="81" spans="1:13" x14ac:dyDescent="0.25">
      <c r="A81" t="s">
        <v>82</v>
      </c>
      <c r="D81" s="5">
        <f>D3+D8+D9+D10+D11+D12+D13+D14+D17+D37</f>
        <v>78166241838553.219</v>
      </c>
      <c r="E81" s="11">
        <f>D14</f>
        <v>26472592572960</v>
      </c>
      <c r="F81" s="21">
        <f t="shared" si="0"/>
        <v>0.3386704023411698</v>
      </c>
      <c r="G81" s="43">
        <f>D14+D11</f>
        <v>47773932292509.602</v>
      </c>
      <c r="H81" s="21">
        <f t="shared" si="1"/>
        <v>0.6111836922028725</v>
      </c>
      <c r="I81" s="43">
        <f>D14+D11+D37</f>
        <v>55922161386449.602</v>
      </c>
      <c r="J81" s="21">
        <f t="shared" si="2"/>
        <v>0.71542599555896302</v>
      </c>
      <c r="K81" s="22">
        <v>0</v>
      </c>
      <c r="L81" s="11">
        <v>0</v>
      </c>
    </row>
    <row r="82" spans="1:13" x14ac:dyDescent="0.25">
      <c r="A82" t="s">
        <v>90</v>
      </c>
      <c r="D82" s="5">
        <f>D72+D70+D69+D68+D67+D66+D64+D62+D61+D60+D58+D56+D55+D54+D47+D46+D45+D44+D43+D38+D35+D34+D33+D32+D31+D30+D29+D28+D27+D25+D24+D23+D22+D21+D20+D19+D18+D15+D7+D5+D4+D2</f>
        <v>130488462097769.31</v>
      </c>
      <c r="E82" s="11">
        <f>D38</f>
        <v>74626807697640</v>
      </c>
      <c r="F82" s="21">
        <f t="shared" si="0"/>
        <v>0.57190349627789616</v>
      </c>
      <c r="G82" s="43">
        <f>D38+D24</f>
        <v>87010704470940</v>
      </c>
      <c r="H82" s="21">
        <f t="shared" si="1"/>
        <v>0.66680764775775103</v>
      </c>
      <c r="I82" s="43">
        <f>D56+D24+D38</f>
        <v>95794590175217.719</v>
      </c>
      <c r="J82" s="21">
        <f t="shared" si="2"/>
        <v>0.73412306831728169</v>
      </c>
      <c r="K82" s="22">
        <v>3</v>
      </c>
      <c r="L82" s="11">
        <f>I82</f>
        <v>95794590175217.719</v>
      </c>
    </row>
    <row r="83" spans="1:13" x14ac:dyDescent="0.25">
      <c r="A83" t="s">
        <v>81</v>
      </c>
      <c r="D83" s="5">
        <f>D50+D51+D52+D53+D73+D75</f>
        <v>78227084322045</v>
      </c>
      <c r="E83" s="11">
        <f>D51</f>
        <v>28159902223245</v>
      </c>
      <c r="F83" s="21">
        <f t="shared" si="0"/>
        <v>0.35997637477214933</v>
      </c>
      <c r="G83" s="43">
        <f>D51+D52</f>
        <v>49833285027445</v>
      </c>
      <c r="H83" s="21">
        <f t="shared" si="1"/>
        <v>0.63703364965376308</v>
      </c>
      <c r="I83" s="43">
        <f>D50+D51+D52</f>
        <v>64732564108605</v>
      </c>
      <c r="J83" s="21">
        <f t="shared" si="2"/>
        <v>0.82749554926672453</v>
      </c>
      <c r="K83" s="22">
        <v>3</v>
      </c>
      <c r="L83" s="11">
        <f>I83</f>
        <v>64732564108605</v>
      </c>
    </row>
    <row r="84" spans="1:13" x14ac:dyDescent="0.25">
      <c r="A84" t="s">
        <v>91</v>
      </c>
      <c r="D84" s="5">
        <f>D40+D42+D48+D59+D49</f>
        <v>28551904848483.102</v>
      </c>
      <c r="E84" s="11">
        <f>D40</f>
        <v>14506259766466.1</v>
      </c>
      <c r="F84" s="21">
        <f t="shared" si="0"/>
        <v>0.50806626890383411</v>
      </c>
      <c r="G84" s="43">
        <f>D40+D59</f>
        <v>22221043526466.102</v>
      </c>
      <c r="H84" s="21">
        <f t="shared" si="1"/>
        <v>0.77826833776544524</v>
      </c>
      <c r="I84" s="43">
        <f>D40+D59+D49</f>
        <v>26577318910466.102</v>
      </c>
      <c r="J84" s="21">
        <f t="shared" si="2"/>
        <v>0.93084223457259441</v>
      </c>
      <c r="K84" s="22">
        <v>1</v>
      </c>
      <c r="L84" s="11">
        <f>+E84</f>
        <v>14506259766466.1</v>
      </c>
    </row>
    <row r="85" spans="1:13" x14ac:dyDescent="0.25">
      <c r="A85" t="s">
        <v>80</v>
      </c>
      <c r="D85" s="5">
        <f>D26+D36+D39+D41+D57+D63+D71+D74</f>
        <v>9418128859749.4004</v>
      </c>
      <c r="E85" s="11">
        <f>D71</f>
        <v>3560306309760</v>
      </c>
      <c r="F85" s="21">
        <f t="shared" si="0"/>
        <v>0.37802692687459505</v>
      </c>
      <c r="G85" s="43">
        <f>D71+D41</f>
        <v>6830053776102.96</v>
      </c>
      <c r="H85" s="21">
        <f t="shared" si="1"/>
        <v>0.72520283782618533</v>
      </c>
      <c r="I85" s="43">
        <f>D71+D41+D63</f>
        <v>8277067652470.7402</v>
      </c>
      <c r="J85" s="21">
        <f t="shared" si="2"/>
        <v>0.87884417124984826</v>
      </c>
      <c r="K85" s="22">
        <v>2</v>
      </c>
      <c r="L85" s="11">
        <f>G85</f>
        <v>6830053776102.96</v>
      </c>
    </row>
    <row r="86" spans="1:13" x14ac:dyDescent="0.25">
      <c r="D86" s="5">
        <f>SUBTOTAL(9,D80:D85)</f>
        <v>337653305420880.31</v>
      </c>
      <c r="E86" s="11">
        <f>SUM(E80:E85)</f>
        <v>160127352024351.41</v>
      </c>
      <c r="F86" s="21">
        <f>E86/D86</f>
        <v>0.47423599725983673</v>
      </c>
      <c r="G86" s="43">
        <f>SUM(G80:G85)</f>
        <v>226470502547743.97</v>
      </c>
      <c r="H86" s="21">
        <f t="shared" si="1"/>
        <v>0.67071904498447465</v>
      </c>
      <c r="I86" s="43">
        <f>SUM(I80:I85)</f>
        <v>264105185687489.47</v>
      </c>
      <c r="J86" s="21">
        <f t="shared" si="2"/>
        <v>0.7821785880587957</v>
      </c>
      <c r="K86" s="22">
        <f>SUM(K80:K85)</f>
        <v>10</v>
      </c>
      <c r="L86" s="19">
        <f>SUM(L80:L85)</f>
        <v>194664951280672.06</v>
      </c>
      <c r="M86" s="32">
        <f>L86/D86</f>
        <v>0.57652316193980335</v>
      </c>
    </row>
  </sheetData>
  <conditionalFormatting sqref="D2:D7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2" r:id="rId1" display="http://www.bvc.com.co/pps/tibco/portalbvc/Home/Empresas/Emisores+BVC/Ranking+por+Capitalizaci%C3%B3n+Burs%C3%A1til"/>
    <hyperlink ref="D3" r:id="rId2" display="http://www.bvc.com.co/pps/tibco/portalbvc/Home/Empresas/Emisores+BVC/Ranking+por+Capitalizaci%C3%B3n+Burs%C3%A1til"/>
  </hyperlinks>
  <pageMargins left="0.7" right="0.7" top="0.75" bottom="0.75" header="0.3" footer="0.3"/>
  <pageSetup orientation="portrait" r:id="rId3"/>
  <ignoredErrors>
    <ignoredError sqref="E83 H86 F86 J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workbookViewId="0">
      <selection activeCell="E20" sqref="E20"/>
    </sheetView>
  </sheetViews>
  <sheetFormatPr baseColWidth="10" defaultRowHeight="15" x14ac:dyDescent="0.25"/>
  <cols>
    <col min="2" max="2" width="3.7109375" customWidth="1"/>
    <col min="3" max="3" width="17.42578125" bestFit="1" customWidth="1"/>
    <col min="4" max="4" width="11.28515625" bestFit="1" customWidth="1"/>
    <col min="5" max="5" width="18.85546875" bestFit="1" customWidth="1"/>
    <col min="6" max="6" width="19.85546875" bestFit="1" customWidth="1"/>
    <col min="7" max="7" width="10.42578125" bestFit="1" customWidth="1"/>
    <col min="8" max="9" width="9.28515625" customWidth="1"/>
  </cols>
  <sheetData>
    <row r="2" spans="2:9" ht="30" customHeight="1" x14ac:dyDescent="0.25">
      <c r="B2" s="30" t="s">
        <v>99</v>
      </c>
      <c r="C2" s="30" t="s">
        <v>92</v>
      </c>
      <c r="D2" s="30" t="s">
        <v>78</v>
      </c>
      <c r="E2" s="30" t="s">
        <v>93</v>
      </c>
      <c r="F2" s="30" t="s">
        <v>94</v>
      </c>
      <c r="G2" s="29" t="s">
        <v>101</v>
      </c>
      <c r="H2" s="41" t="s">
        <v>100</v>
      </c>
      <c r="I2" s="41"/>
    </row>
    <row r="3" spans="2:9" x14ac:dyDescent="0.25">
      <c r="B3" s="25">
        <v>1</v>
      </c>
      <c r="C3" s="26" t="str">
        <f>Población!A6</f>
        <v>Almacenes Éxito</v>
      </c>
      <c r="D3" s="26" t="s">
        <v>83</v>
      </c>
      <c r="E3" s="27">
        <f>Población!D6</f>
        <v>12801483454280.301</v>
      </c>
      <c r="F3" s="27">
        <f>Población!D80</f>
        <v>12801483454280.301</v>
      </c>
      <c r="G3" s="33">
        <f>+E3/Población!$D$76</f>
        <v>3.7913099764634077E-2</v>
      </c>
      <c r="H3" s="31">
        <f>E3/F3</f>
        <v>1</v>
      </c>
      <c r="I3" s="28">
        <f>H3</f>
        <v>1</v>
      </c>
    </row>
    <row r="4" spans="2:9" x14ac:dyDescent="0.25">
      <c r="B4" s="25">
        <v>2</v>
      </c>
      <c r="C4" s="26" t="str">
        <f>Población!A38</f>
        <v>Ecopetrol</v>
      </c>
      <c r="D4" s="26" t="s">
        <v>90</v>
      </c>
      <c r="E4" s="27">
        <f>Población!D38</f>
        <v>74626807697640</v>
      </c>
      <c r="F4" s="27">
        <f>Población!D82</f>
        <v>130488462097769.31</v>
      </c>
      <c r="G4" s="33">
        <f>+E4/Población!$D$76</f>
        <v>0.22101607329037889</v>
      </c>
      <c r="H4" s="31">
        <f t="shared" ref="H4:H12" si="0">E4/F4</f>
        <v>0.57190349627789616</v>
      </c>
      <c r="I4" s="39">
        <f>H4+H5+H6</f>
        <v>0.73412306831728169</v>
      </c>
    </row>
    <row r="5" spans="2:9" x14ac:dyDescent="0.25">
      <c r="B5" s="25">
        <v>3</v>
      </c>
      <c r="C5" s="26" t="str">
        <f>Población!A24</f>
        <v>Cementos Argos</v>
      </c>
      <c r="D5" s="26" t="s">
        <v>90</v>
      </c>
      <c r="E5" s="27">
        <f>Población!D24</f>
        <v>12383896773300</v>
      </c>
      <c r="F5" s="27">
        <f>Población!D82</f>
        <v>130488462097769.31</v>
      </c>
      <c r="G5" s="33">
        <f>+E5/Población!$D$76</f>
        <v>3.6676367666129119E-2</v>
      </c>
      <c r="H5" s="31">
        <f t="shared" si="0"/>
        <v>9.490415147985487E-2</v>
      </c>
      <c r="I5" s="40"/>
    </row>
    <row r="6" spans="2:9" x14ac:dyDescent="0.25">
      <c r="B6" s="25">
        <v>4</v>
      </c>
      <c r="C6" s="26" t="str">
        <f>Población!A56</f>
        <v>ISA</v>
      </c>
      <c r="D6" s="26" t="s">
        <v>90</v>
      </c>
      <c r="E6" s="27">
        <f>Población!D56</f>
        <v>8783885704277.7197</v>
      </c>
      <c r="F6" s="27">
        <f>Población!D82</f>
        <v>130488462097769.31</v>
      </c>
      <c r="G6" s="33">
        <f>+E6/Población!$D$76</f>
        <v>2.6014511225734102E-2</v>
      </c>
      <c r="H6" s="31">
        <f t="shared" si="0"/>
        <v>6.7315420559530673E-2</v>
      </c>
      <c r="I6" s="40"/>
    </row>
    <row r="7" spans="2:9" x14ac:dyDescent="0.25">
      <c r="B7" s="25">
        <v>5</v>
      </c>
      <c r="C7" s="26" t="str">
        <f>Población!A51</f>
        <v>Grupo Aval</v>
      </c>
      <c r="D7" s="26" t="s">
        <v>81</v>
      </c>
      <c r="E7" s="27">
        <f>Población!D51</f>
        <v>28159902223245</v>
      </c>
      <c r="F7" s="27">
        <f>Población!D83</f>
        <v>78227084322045</v>
      </c>
      <c r="G7" s="33">
        <f>+E7/Población!$D$76</f>
        <v>8.3398864371086345E-2</v>
      </c>
      <c r="H7" s="31">
        <f t="shared" si="0"/>
        <v>0.35997637477214933</v>
      </c>
      <c r="I7" s="39">
        <f>H7+H8+H9</f>
        <v>0.82749554926672442</v>
      </c>
    </row>
    <row r="8" spans="2:9" x14ac:dyDescent="0.25">
      <c r="B8" s="25">
        <v>6</v>
      </c>
      <c r="C8" s="26" t="str">
        <f>Población!A52</f>
        <v>Suramericana</v>
      </c>
      <c r="D8" s="26" t="s">
        <v>81</v>
      </c>
      <c r="E8" s="27">
        <f>Población!D52</f>
        <v>21673382804200</v>
      </c>
      <c r="F8" s="27">
        <f>Población!D83</f>
        <v>78227084322045</v>
      </c>
      <c r="G8" s="33">
        <f>+E8/Población!$D$76</f>
        <v>6.4188273759631681E-2</v>
      </c>
      <c r="H8" s="31">
        <f t="shared" si="0"/>
        <v>0.27705727488161375</v>
      </c>
      <c r="I8" s="40"/>
    </row>
    <row r="9" spans="2:9" x14ac:dyDescent="0.25">
      <c r="B9" s="25">
        <v>7</v>
      </c>
      <c r="C9" s="26" t="str">
        <f>Población!A50</f>
        <v>Argos</v>
      </c>
      <c r="D9" s="26" t="s">
        <v>81</v>
      </c>
      <c r="E9" s="27">
        <f>Población!D50</f>
        <v>14899279081160</v>
      </c>
      <c r="F9" s="27">
        <f>Población!D83</f>
        <v>78227084322045</v>
      </c>
      <c r="G9" s="33">
        <f>+E9/Población!$D$76</f>
        <v>4.412596838816147E-2</v>
      </c>
      <c r="H9" s="31">
        <f t="shared" si="0"/>
        <v>0.19046189961296139</v>
      </c>
      <c r="I9" s="40"/>
    </row>
    <row r="10" spans="2:9" x14ac:dyDescent="0.25">
      <c r="B10" s="25">
        <v>8</v>
      </c>
      <c r="C10" s="26" t="str">
        <f>Población!A40</f>
        <v>EEB</v>
      </c>
      <c r="D10" s="26" t="s">
        <v>84</v>
      </c>
      <c r="E10" s="27">
        <f>Población!D40</f>
        <v>14506259766466.1</v>
      </c>
      <c r="F10" s="27">
        <f>Población!D84</f>
        <v>28551904848483.102</v>
      </c>
      <c r="G10" s="33">
        <f>+E10/Población!$D$76</f>
        <v>4.2961995436070842E-2</v>
      </c>
      <c r="H10" s="31">
        <f t="shared" si="0"/>
        <v>0.50806626890383411</v>
      </c>
      <c r="I10" s="28">
        <f>+H10</f>
        <v>0.50806626890383411</v>
      </c>
    </row>
    <row r="11" spans="2:9" x14ac:dyDescent="0.25">
      <c r="B11" s="25">
        <v>9</v>
      </c>
      <c r="C11" s="26" t="str">
        <f>Población!A71</f>
        <v>Sociedades Bolivar</v>
      </c>
      <c r="D11" s="26" t="s">
        <v>80</v>
      </c>
      <c r="E11" s="27">
        <f>Población!D71</f>
        <v>3560306309760</v>
      </c>
      <c r="F11" s="27">
        <f>Población!D85</f>
        <v>9418128859749.4004</v>
      </c>
      <c r="G11" s="33">
        <f>+E11/Población!$D$76</f>
        <v>1.0544266123271397E-2</v>
      </c>
      <c r="H11" s="31">
        <f t="shared" si="0"/>
        <v>0.37802692687459505</v>
      </c>
      <c r="I11" s="39">
        <f>H11+H12</f>
        <v>0.72520283782618522</v>
      </c>
    </row>
    <row r="12" spans="2:9" x14ac:dyDescent="0.25">
      <c r="B12" s="25">
        <v>10</v>
      </c>
      <c r="C12" s="26" t="str">
        <f>Población!A41</f>
        <v>Epsa</v>
      </c>
      <c r="D12" s="26" t="s">
        <v>80</v>
      </c>
      <c r="E12" s="27">
        <f>Población!D41</f>
        <v>3269747466342.96</v>
      </c>
      <c r="F12" s="27">
        <f>Población!D85</f>
        <v>9418128859749.4004</v>
      </c>
      <c r="G12" s="33">
        <f>+E12/Población!$D$76</f>
        <v>9.683741914705269E-3</v>
      </c>
      <c r="H12" s="31">
        <f t="shared" si="0"/>
        <v>0.34717591095159023</v>
      </c>
      <c r="I12" s="40"/>
    </row>
    <row r="13" spans="2:9" x14ac:dyDescent="0.25">
      <c r="C13" s="37" t="s">
        <v>102</v>
      </c>
      <c r="D13" s="38"/>
      <c r="E13" s="36"/>
      <c r="F13" s="19"/>
      <c r="G13" s="35">
        <f>SUM(G3:G12)</f>
        <v>0.57652316193980324</v>
      </c>
      <c r="H13" s="34"/>
    </row>
    <row r="16" spans="2:9" x14ac:dyDescent="0.25">
      <c r="D16" s="22"/>
      <c r="E16" s="23"/>
      <c r="F16" s="23"/>
      <c r="G16" s="23"/>
      <c r="H16" s="23"/>
      <c r="I16" s="23"/>
    </row>
    <row r="17" spans="4:9" x14ac:dyDescent="0.25">
      <c r="D17" s="22"/>
      <c r="E17" s="22"/>
      <c r="F17" s="22"/>
      <c r="G17" s="22"/>
      <c r="H17" s="24"/>
      <c r="I17" s="22"/>
    </row>
    <row r="18" spans="4:9" x14ac:dyDescent="0.25">
      <c r="D18" s="22"/>
      <c r="E18" s="22"/>
      <c r="F18" s="22"/>
      <c r="G18" s="22"/>
      <c r="H18" s="24"/>
      <c r="I18" s="22"/>
    </row>
    <row r="19" spans="4:9" x14ac:dyDescent="0.25">
      <c r="D19" s="22"/>
      <c r="E19" s="22"/>
      <c r="F19" s="22"/>
      <c r="G19" s="22"/>
      <c r="H19" s="24"/>
      <c r="I19" s="22"/>
    </row>
    <row r="20" spans="4:9" x14ac:dyDescent="0.25">
      <c r="H20" s="20"/>
    </row>
    <row r="21" spans="4:9" x14ac:dyDescent="0.25">
      <c r="H21" s="20"/>
    </row>
  </sheetData>
  <mergeCells count="5">
    <mergeCell ref="C13:D13"/>
    <mergeCell ref="I11:I12"/>
    <mergeCell ref="H2:I2"/>
    <mergeCell ref="I4:I6"/>
    <mergeCell ref="I7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Población</vt:lpstr>
      <vt:lpstr>Muestra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Lina Marcela</cp:lastModifiedBy>
  <dcterms:created xsi:type="dcterms:W3CDTF">2014-12-08T13:48:23Z</dcterms:created>
  <dcterms:modified xsi:type="dcterms:W3CDTF">2015-03-14T19:17:00Z</dcterms:modified>
</cp:coreProperties>
</file>