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9.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10.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1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245" firstSheet="5" activeTab="13"/>
  </bookViews>
  <sheets>
    <sheet name="TABUL. ENCUESTA CONTADORES P." sheetId="1" r:id="rId1"/>
    <sheet name="TABUL. ENCUESTA ORGANIZACIONES" sheetId="3" r:id="rId2"/>
    <sheet name="TABUL. ENCUESTA OTROS CIUDADAN." sheetId="2" r:id="rId3"/>
    <sheet name="V1-2 ORG 3" sheetId="4" r:id="rId4"/>
    <sheet name="V2 CP 2" sheetId="5" r:id="rId5"/>
    <sheet name="V2 ORG 4,5,6" sheetId="6" r:id="rId6"/>
    <sheet name="V3 CP 3,6" sheetId="10" r:id="rId7"/>
    <sheet name="V3 1,1,1" sheetId="14" r:id="rId8"/>
    <sheet name="V3 2,2 " sheetId="15" r:id="rId9"/>
    <sheet name="V3 4,7,3." sheetId="11" r:id="rId10"/>
    <sheet name="V3 5,9,5" sheetId="18" r:id="rId11"/>
    <sheet name="V3 0,10,6" sheetId="19" r:id="rId12"/>
    <sheet name="V3 7,11,7" sheetId="21" r:id="rId13"/>
    <sheet name="V3 0, 8,4" sheetId="22" r:id="rId14"/>
  </sheets>
  <definedNames>
    <definedName name="_xlnm._FilterDatabase" localSheetId="0" hidden="1">'TABUL. ENCUESTA CONTADORES P.'!$A$3:$W$93</definedName>
    <definedName name="_xlnm._FilterDatabase" localSheetId="1" hidden="1">'TABUL. ENCUESTA ORGANIZACIONES'!$A$3:$W$103</definedName>
    <definedName name="_xlnm._FilterDatabase" localSheetId="2" hidden="1">'TABUL. ENCUESTA OTROS CIUDADAN.'!$A$3:$W$84</definedName>
  </definedNames>
  <calcPr calcId="145621"/>
</workbook>
</file>

<file path=xl/calcChain.xml><?xml version="1.0" encoding="utf-8"?>
<calcChain xmlns="http://schemas.openxmlformats.org/spreadsheetml/2006/main">
  <c r="B67" i="10" l="1"/>
  <c r="D61" i="6"/>
  <c r="E59" i="6" s="1"/>
  <c r="B12" i="6"/>
  <c r="B30" i="4" l="1"/>
  <c r="C30" i="4"/>
  <c r="D30" i="4"/>
  <c r="E30" i="4"/>
  <c r="F30" i="4" l="1"/>
  <c r="C8" i="22"/>
  <c r="C7" i="22"/>
  <c r="C9" i="22" s="1"/>
  <c r="C57" i="22"/>
  <c r="C56" i="22"/>
  <c r="C55" i="22"/>
  <c r="D42" i="22"/>
  <c r="C42" i="22"/>
  <c r="D41" i="22"/>
  <c r="D40" i="22"/>
  <c r="B42" i="22"/>
  <c r="B30" i="22"/>
  <c r="B9" i="22"/>
  <c r="E67" i="21"/>
  <c r="E66" i="21"/>
  <c r="E65" i="21"/>
  <c r="E64" i="21"/>
  <c r="E63" i="21"/>
  <c r="E62" i="21"/>
  <c r="H44" i="21"/>
  <c r="H43" i="21"/>
  <c r="H48" i="21"/>
  <c r="H47" i="21"/>
  <c r="H46" i="21"/>
  <c r="H45" i="21"/>
  <c r="M342" i="11"/>
  <c r="L342" i="11"/>
  <c r="K342" i="11"/>
  <c r="M341" i="11"/>
  <c r="L341" i="11"/>
  <c r="K341" i="11"/>
  <c r="M340" i="11"/>
  <c r="L340" i="11"/>
  <c r="K340" i="11"/>
  <c r="M339" i="11"/>
  <c r="L339" i="11"/>
  <c r="K339" i="11"/>
  <c r="M338" i="11"/>
  <c r="L338" i="11"/>
  <c r="K338" i="11"/>
  <c r="M337" i="11"/>
  <c r="L337" i="11"/>
  <c r="K337" i="11"/>
  <c r="M336" i="11"/>
  <c r="L336" i="11"/>
  <c r="K336" i="11"/>
  <c r="M335" i="11"/>
  <c r="L335" i="11"/>
  <c r="K335" i="11"/>
  <c r="M334" i="11"/>
  <c r="L334" i="11"/>
  <c r="K334" i="11"/>
  <c r="M333" i="11"/>
  <c r="L333" i="11"/>
  <c r="K333" i="11"/>
  <c r="M332" i="11"/>
  <c r="L332" i="11"/>
  <c r="K332" i="11"/>
  <c r="M331" i="11"/>
  <c r="L331" i="11"/>
  <c r="K331" i="11"/>
  <c r="K330" i="11"/>
  <c r="M330" i="11"/>
  <c r="L330" i="11"/>
  <c r="D342" i="11"/>
  <c r="C342" i="11"/>
  <c r="B342" i="11"/>
  <c r="G342" i="11"/>
  <c r="F342" i="11"/>
  <c r="E342" i="11"/>
  <c r="J342" i="11"/>
  <c r="I342" i="11"/>
  <c r="H342" i="11"/>
  <c r="M308" i="11"/>
  <c r="L308" i="11"/>
  <c r="K308" i="11"/>
  <c r="M297" i="11"/>
  <c r="M296" i="11"/>
  <c r="L306" i="11"/>
  <c r="L307" i="11"/>
  <c r="L305" i="11"/>
  <c r="L304" i="11"/>
  <c r="L297" i="11"/>
  <c r="K307" i="11"/>
  <c r="K299" i="11"/>
  <c r="L299" i="11"/>
  <c r="M299" i="11"/>
  <c r="K300" i="11"/>
  <c r="L300" i="11"/>
  <c r="M300" i="11"/>
  <c r="K301" i="11"/>
  <c r="L301" i="11"/>
  <c r="M301" i="11"/>
  <c r="K302" i="11"/>
  <c r="L302" i="11"/>
  <c r="M302" i="11"/>
  <c r="K303" i="11"/>
  <c r="L303" i="11"/>
  <c r="M303" i="11"/>
  <c r="K304" i="11"/>
  <c r="M304" i="11"/>
  <c r="K305" i="11"/>
  <c r="M305" i="11"/>
  <c r="K306" i="11"/>
  <c r="M306" i="11"/>
  <c r="M307" i="11"/>
  <c r="M298" i="11"/>
  <c r="L298" i="11"/>
  <c r="K298" i="11"/>
  <c r="K297" i="11"/>
  <c r="K296" i="11"/>
  <c r="L296" i="11"/>
  <c r="J308" i="11"/>
  <c r="I308" i="11"/>
  <c r="H308" i="11"/>
  <c r="G308" i="11"/>
  <c r="F308" i="11"/>
  <c r="E308" i="11"/>
  <c r="D308" i="11"/>
  <c r="C308" i="11"/>
  <c r="B308" i="11"/>
  <c r="H34" i="21"/>
  <c r="H33" i="21"/>
  <c r="H32" i="21"/>
  <c r="H31" i="21"/>
  <c r="H30" i="21"/>
  <c r="H29" i="21"/>
  <c r="H12" i="21"/>
  <c r="H11" i="21"/>
  <c r="H10" i="21"/>
  <c r="H9" i="21"/>
  <c r="H8" i="21"/>
  <c r="H7" i="21"/>
  <c r="D136" i="19" l="1"/>
  <c r="D135" i="19"/>
  <c r="D109" i="19"/>
  <c r="D110" i="19"/>
  <c r="D111" i="19"/>
  <c r="D112" i="19"/>
  <c r="D113" i="19"/>
  <c r="D114" i="19"/>
  <c r="D108" i="19"/>
  <c r="B93" i="19"/>
  <c r="D86" i="19"/>
  <c r="D85" i="19"/>
  <c r="C87" i="19"/>
  <c r="B87" i="19"/>
  <c r="D87" i="19" s="1"/>
  <c r="D291" i="11" l="1"/>
  <c r="C291" i="11"/>
  <c r="B291" i="11"/>
  <c r="D275" i="11"/>
  <c r="E275" i="11"/>
  <c r="F275" i="11"/>
  <c r="L274" i="11"/>
  <c r="L275" i="11"/>
  <c r="M264" i="11"/>
  <c r="M265" i="11"/>
  <c r="M266" i="11"/>
  <c r="M267" i="11"/>
  <c r="M268" i="11"/>
  <c r="M269" i="11"/>
  <c r="M270" i="11"/>
  <c r="M271" i="11"/>
  <c r="M272" i="11"/>
  <c r="M273" i="11"/>
  <c r="M274" i="11"/>
  <c r="M275" i="11"/>
  <c r="L264" i="11"/>
  <c r="L265" i="11"/>
  <c r="L266" i="11"/>
  <c r="L267" i="11"/>
  <c r="L268" i="11"/>
  <c r="L269" i="11"/>
  <c r="L270" i="11"/>
  <c r="L271" i="11"/>
  <c r="L272" i="11"/>
  <c r="L273" i="11"/>
  <c r="M263" i="11"/>
  <c r="L263" i="11"/>
  <c r="K264" i="11"/>
  <c r="K265" i="11"/>
  <c r="K266" i="11"/>
  <c r="K267" i="11"/>
  <c r="K268" i="11"/>
  <c r="K269" i="11"/>
  <c r="K270" i="11"/>
  <c r="K271" i="11"/>
  <c r="K272" i="11"/>
  <c r="K273" i="11"/>
  <c r="K274" i="11"/>
  <c r="K263" i="11"/>
  <c r="J275" i="11"/>
  <c r="I275" i="11"/>
  <c r="H275" i="11"/>
  <c r="G275" i="11"/>
  <c r="C275" i="11"/>
  <c r="B275" i="11"/>
  <c r="D77" i="19"/>
  <c r="E76" i="19" s="1"/>
  <c r="E30" i="19"/>
  <c r="D31" i="19"/>
  <c r="E29" i="19" s="1"/>
  <c r="B50" i="19"/>
  <c r="C49" i="19" s="1"/>
  <c r="I64" i="19"/>
  <c r="I63" i="19"/>
  <c r="I62" i="19"/>
  <c r="I61" i="19"/>
  <c r="I60" i="19"/>
  <c r="I59" i="19"/>
  <c r="I58" i="19"/>
  <c r="I16" i="19"/>
  <c r="B8" i="19"/>
  <c r="C6" i="19" s="1"/>
  <c r="I22" i="19"/>
  <c r="I21" i="19"/>
  <c r="I20" i="19"/>
  <c r="I19" i="19"/>
  <c r="I18" i="19"/>
  <c r="I17" i="19"/>
  <c r="E75" i="19" l="1"/>
  <c r="K275" i="11"/>
  <c r="I65" i="19"/>
  <c r="J58" i="19" s="1"/>
  <c r="C48" i="19"/>
  <c r="I23" i="19"/>
  <c r="J16" i="19" s="1"/>
  <c r="C7" i="19"/>
  <c r="E219" i="18"/>
  <c r="E218" i="18"/>
  <c r="D35" i="18"/>
  <c r="D34" i="18"/>
  <c r="E191" i="18"/>
  <c r="E190" i="18"/>
  <c r="E189" i="18"/>
  <c r="E188" i="18"/>
  <c r="E187" i="18"/>
  <c r="E186" i="18"/>
  <c r="E185" i="18"/>
  <c r="B169" i="18"/>
  <c r="E157" i="18"/>
  <c r="E156" i="18"/>
  <c r="D158" i="18"/>
  <c r="C158" i="18"/>
  <c r="B158" i="18"/>
  <c r="D138" i="18"/>
  <c r="D137" i="18"/>
  <c r="I113" i="18"/>
  <c r="C98" i="18"/>
  <c r="B100" i="18"/>
  <c r="C99" i="18" s="1"/>
  <c r="B47" i="18"/>
  <c r="C45" i="18" s="1"/>
  <c r="B8" i="18"/>
  <c r="C7" i="18" s="1"/>
  <c r="I119" i="18"/>
  <c r="I118" i="18"/>
  <c r="I117" i="18"/>
  <c r="I116" i="18"/>
  <c r="I115" i="18"/>
  <c r="I114" i="18"/>
  <c r="I64" i="18"/>
  <c r="I63" i="18"/>
  <c r="I62" i="18"/>
  <c r="I59" i="18"/>
  <c r="I58" i="18"/>
  <c r="I25" i="18"/>
  <c r="I24" i="18"/>
  <c r="I23" i="18"/>
  <c r="I22" i="18"/>
  <c r="I21" i="18"/>
  <c r="I20" i="18"/>
  <c r="I19" i="18"/>
  <c r="D236" i="11"/>
  <c r="D241" i="11" s="1"/>
  <c r="C236" i="11"/>
  <c r="B236" i="11"/>
  <c r="B241" i="11" s="1"/>
  <c r="D235" i="11"/>
  <c r="C235" i="11"/>
  <c r="C240" i="11" s="1"/>
  <c r="B235" i="11"/>
  <c r="B240" i="11" s="1"/>
  <c r="D234" i="11"/>
  <c r="E234" i="11" s="1"/>
  <c r="C241" i="11" s="1"/>
  <c r="C234" i="11"/>
  <c r="C239" i="11" s="1"/>
  <c r="B234" i="11"/>
  <c r="B239" i="11" s="1"/>
  <c r="E229" i="11"/>
  <c r="E228" i="11"/>
  <c r="E227" i="11"/>
  <c r="E222" i="11"/>
  <c r="E221" i="11"/>
  <c r="E220" i="11"/>
  <c r="E215" i="11"/>
  <c r="E214" i="11"/>
  <c r="E213" i="11"/>
  <c r="E193" i="11"/>
  <c r="D198" i="11" s="1"/>
  <c r="E192" i="11"/>
  <c r="E191" i="11"/>
  <c r="B198" i="11" s="1"/>
  <c r="D188" i="11"/>
  <c r="C188" i="11"/>
  <c r="B188" i="11"/>
  <c r="D173" i="11"/>
  <c r="C173" i="11"/>
  <c r="B173" i="11"/>
  <c r="D157" i="11"/>
  <c r="C157" i="11"/>
  <c r="B157" i="11"/>
  <c r="E122" i="11"/>
  <c r="D127" i="11" s="1"/>
  <c r="E121" i="11"/>
  <c r="E120" i="11"/>
  <c r="B127" i="11" s="1"/>
  <c r="D117" i="11"/>
  <c r="C117" i="11"/>
  <c r="B117" i="11"/>
  <c r="D102" i="11"/>
  <c r="C102" i="11"/>
  <c r="B102" i="11"/>
  <c r="D87" i="11"/>
  <c r="C87" i="11"/>
  <c r="B87" i="11"/>
  <c r="D43" i="15"/>
  <c r="D44" i="15"/>
  <c r="D45" i="15"/>
  <c r="D42" i="15"/>
  <c r="B29" i="15"/>
  <c r="C28" i="15"/>
  <c r="C27" i="15"/>
  <c r="C26" i="15"/>
  <c r="C25" i="15"/>
  <c r="B12" i="15"/>
  <c r="C10" i="15" s="1"/>
  <c r="B72" i="14"/>
  <c r="B73" i="14"/>
  <c r="B71" i="14"/>
  <c r="B34" i="14"/>
  <c r="B22" i="14"/>
  <c r="E235" i="11" l="1"/>
  <c r="D240" i="11"/>
  <c r="D239" i="11"/>
  <c r="J61" i="19"/>
  <c r="J64" i="19"/>
  <c r="J60" i="19"/>
  <c r="J63" i="19"/>
  <c r="J59" i="19"/>
  <c r="J62" i="19"/>
  <c r="J20" i="19"/>
  <c r="J21" i="19"/>
  <c r="J17" i="19"/>
  <c r="J22" i="19"/>
  <c r="J18" i="19"/>
  <c r="J19" i="19"/>
  <c r="E158" i="18"/>
  <c r="C6" i="18"/>
  <c r="C46" i="18"/>
  <c r="I61" i="18"/>
  <c r="I60" i="18"/>
  <c r="E236" i="11"/>
  <c r="C196" i="11"/>
  <c r="B197" i="11"/>
  <c r="D197" i="11"/>
  <c r="C198" i="11"/>
  <c r="B196" i="11"/>
  <c r="D196" i="11"/>
  <c r="C197" i="11"/>
  <c r="C125" i="11"/>
  <c r="B126" i="11"/>
  <c r="D126" i="11"/>
  <c r="C127" i="11"/>
  <c r="B125" i="11"/>
  <c r="D125" i="11"/>
  <c r="C126" i="11"/>
  <c r="C9" i="15"/>
  <c r="C11" i="15"/>
  <c r="C8" i="15"/>
  <c r="D60" i="11"/>
  <c r="B60" i="11"/>
  <c r="C59" i="11"/>
  <c r="D58" i="11"/>
  <c r="B58" i="11"/>
  <c r="E55" i="11"/>
  <c r="E54" i="11"/>
  <c r="E53" i="11"/>
  <c r="C60" i="11" s="1"/>
  <c r="D49" i="11"/>
  <c r="C49" i="11"/>
  <c r="B49" i="11"/>
  <c r="D33" i="11"/>
  <c r="C33" i="11"/>
  <c r="B33" i="11"/>
  <c r="D17" i="11"/>
  <c r="C17" i="11"/>
  <c r="B17" i="11"/>
  <c r="F89" i="10"/>
  <c r="F88" i="10"/>
  <c r="F87" i="10"/>
  <c r="F86" i="10"/>
  <c r="E78" i="10"/>
  <c r="E77" i="10"/>
  <c r="E76" i="10"/>
  <c r="C66" i="10"/>
  <c r="C43" i="10"/>
  <c r="C42" i="10"/>
  <c r="C41" i="10"/>
  <c r="C11" i="10"/>
  <c r="C10" i="10"/>
  <c r="C65" i="10" l="1"/>
  <c r="C58" i="11"/>
  <c r="D59" i="11"/>
  <c r="B59" i="11"/>
  <c r="F29" i="4" l="1"/>
  <c r="D60" i="6" l="1"/>
  <c r="D59" i="6"/>
  <c r="E60" i="6" l="1"/>
  <c r="C8" i="5"/>
  <c r="C9" i="5"/>
  <c r="C10" i="5"/>
  <c r="C11" i="5"/>
  <c r="C12" i="5"/>
  <c r="C13" i="5"/>
  <c r="C14" i="5"/>
  <c r="C15" i="5"/>
  <c r="C16" i="5"/>
  <c r="C17" i="5"/>
  <c r="B36" i="6"/>
  <c r="E36" i="6"/>
  <c r="D36" i="6"/>
  <c r="C36" i="6"/>
  <c r="C19" i="5"/>
  <c r="B21" i="5"/>
  <c r="C20" i="5" l="1"/>
  <c r="C18" i="5"/>
  <c r="C25" i="4"/>
  <c r="D25" i="4"/>
  <c r="E25" i="4"/>
  <c r="F25" i="4"/>
  <c r="B25" i="4"/>
  <c r="I19" i="4"/>
  <c r="J19" i="4"/>
  <c r="K19" i="4"/>
  <c r="L19" i="4"/>
  <c r="M19" i="4"/>
  <c r="N19" i="4"/>
  <c r="O19" i="4"/>
  <c r="P19" i="4"/>
  <c r="Q19" i="4"/>
  <c r="R19" i="4"/>
  <c r="H19" i="4"/>
  <c r="C19" i="4"/>
  <c r="D19" i="4"/>
  <c r="E19" i="4"/>
  <c r="B19" i="4"/>
  <c r="F8" i="4"/>
  <c r="F9" i="4"/>
  <c r="F10" i="4"/>
  <c r="F11" i="4"/>
  <c r="F12" i="4"/>
  <c r="F13" i="4"/>
  <c r="F14" i="4"/>
  <c r="F15" i="4"/>
  <c r="F16" i="4"/>
  <c r="F17" i="4"/>
  <c r="F18" i="4"/>
  <c r="F19" i="4" l="1"/>
</calcChain>
</file>

<file path=xl/sharedStrings.xml><?xml version="1.0" encoding="utf-8"?>
<sst xmlns="http://schemas.openxmlformats.org/spreadsheetml/2006/main" count="3934" uniqueCount="224">
  <si>
    <t>TABULACIÓN DE RESPUESTAS A LAS ENCUESTAS GERENCIAS</t>
  </si>
  <si>
    <t>PREGUNTAS</t>
  </si>
  <si>
    <t>RESPUESTAS</t>
  </si>
  <si>
    <t>E1</t>
  </si>
  <si>
    <t>E2</t>
  </si>
  <si>
    <t>E3</t>
  </si>
  <si>
    <t>E4</t>
  </si>
  <si>
    <t>E5</t>
  </si>
  <si>
    <t>E6</t>
  </si>
  <si>
    <t>E7</t>
  </si>
  <si>
    <t>E8</t>
  </si>
  <si>
    <t>E9</t>
  </si>
  <si>
    <t>E10</t>
  </si>
  <si>
    <t>E11</t>
  </si>
  <si>
    <t>E12</t>
  </si>
  <si>
    <t>E13</t>
  </si>
  <si>
    <t>E14</t>
  </si>
  <si>
    <t>E15</t>
  </si>
  <si>
    <t>E16</t>
  </si>
  <si>
    <t>E17</t>
  </si>
  <si>
    <t>E18</t>
  </si>
  <si>
    <t>E19</t>
  </si>
  <si>
    <t>E20</t>
  </si>
  <si>
    <t>¿En que concepto tiene la profesión contable?</t>
  </si>
  <si>
    <t>Necesaria para el buen funcionamiento y crecimiento de la empresa</t>
  </si>
  <si>
    <t>X</t>
  </si>
  <si>
    <t>Otro ¿Cuál?</t>
  </si>
  <si>
    <t>¿Actualmente qué cargo desempeña?</t>
  </si>
  <si>
    <t>Contador Público</t>
  </si>
  <si>
    <t>Asesor Tributario</t>
  </si>
  <si>
    <t>Analista Financiero</t>
  </si>
  <si>
    <t>Gerene General</t>
  </si>
  <si>
    <t>Auditor Interno</t>
  </si>
  <si>
    <t>Auditor Externo - Revisor Fiscal</t>
  </si>
  <si>
    <t>Coordinador de Costos</t>
  </si>
  <si>
    <t>Jefe de Control Interno</t>
  </si>
  <si>
    <t>Tesorero</t>
  </si>
  <si>
    <t>Jefe de Nómina</t>
  </si>
  <si>
    <t>Jefe de Cartera</t>
  </si>
  <si>
    <t>Coordinador de Planeación y Presupuesto</t>
  </si>
  <si>
    <t>Otros (Ejemplo Auxiliar Contable)</t>
  </si>
  <si>
    <t>¿En el campo laboral, por cuál profesional se siente más desplazado en las áreas propias de la  disciplina contable?</t>
  </si>
  <si>
    <t>Economistas</t>
  </si>
  <si>
    <t>Administradores de Empresas</t>
  </si>
  <si>
    <t>Otros ¿Cuáles?</t>
  </si>
  <si>
    <t>Abogados</t>
  </si>
  <si>
    <t>¿En vista de que existe una relación estrecha entre los Contadores Públicos y otras disciplinas, ¿qué concepción tiene de los Profesionales de la contaduría pública, la economía y la administración de empresas?</t>
  </si>
  <si>
    <t>Principios éticos</t>
  </si>
  <si>
    <t>M</t>
  </si>
  <si>
    <t>Calidad humana</t>
  </si>
  <si>
    <t>A</t>
  </si>
  <si>
    <t>Liderazgo</t>
  </si>
  <si>
    <t>Estigmas que la sociedad tiene de ellos</t>
  </si>
  <si>
    <t>Nivel de estudio</t>
  </si>
  <si>
    <t>Interés por la actualización, la mejora continua, la autocrítica y la autoevaluación</t>
  </si>
  <si>
    <t>Capacidad de análisis</t>
  </si>
  <si>
    <t>Desempeño y compromiso laboral</t>
  </si>
  <si>
    <t>Asertividad en la toma de decisiones</t>
  </si>
  <si>
    <t>Identificación de fortalezas, oportunidades, dificultades, limitaciones y riesgos</t>
  </si>
  <si>
    <t>Capacidad de contribuir a la solución de dificultades y retos</t>
  </si>
  <si>
    <t>Potencial para gerenciar un negocio</t>
  </si>
  <si>
    <t>B</t>
  </si>
  <si>
    <t xml:space="preserve">¿Cree que el contador público está en la capacidad de dar respuesta, desde actividades que transcienden a la Teneduría de Libros, a los nuevos retos y exigencias de la sociedad? </t>
  </si>
  <si>
    <t>Si</t>
  </si>
  <si>
    <t>Líder</t>
  </si>
  <si>
    <t>Proactivo</t>
  </si>
  <si>
    <t>Responsable</t>
  </si>
  <si>
    <t>Comprometido</t>
  </si>
  <si>
    <t>Analítico</t>
  </si>
  <si>
    <t>Capaz de trabajar en equipo</t>
  </si>
  <si>
    <t>Competitivo</t>
  </si>
  <si>
    <t>Otros</t>
  </si>
  <si>
    <t>No</t>
  </si>
  <si>
    <t>Solo se encarga de la teneduría de libros</t>
  </si>
  <si>
    <t>Está en la empresa solo por requisito legal</t>
  </si>
  <si>
    <t>Esta bien remunerado</t>
  </si>
  <si>
    <t>Participa en la toma de decisiones de la organización</t>
  </si>
  <si>
    <t>Aceptan sus recomendaciones</t>
  </si>
  <si>
    <t>No esta bien remunerado</t>
  </si>
  <si>
    <t>Las empresas solo creen que sirve para la teneduría de libros</t>
  </si>
  <si>
    <t>No tienen en cuenta sus recomendaciones</t>
  </si>
  <si>
    <t>No participa en las decisiones importantes de la organización</t>
  </si>
  <si>
    <t xml:space="preserve">¿Cuáles cree que son los factores que influyen en el reducido accionar de los Profesionales de la Contaduría Pública? </t>
  </si>
  <si>
    <t>Competencia con otras profesiones</t>
  </si>
  <si>
    <t>Se considera que aportan poco valor agregado a las empresas</t>
  </si>
  <si>
    <t>Estigmas sociales acerca de la profesión</t>
  </si>
  <si>
    <t>Mala imagen que ellos se han creado</t>
  </si>
  <si>
    <t>Tienen poca actitud y compromiso</t>
  </si>
  <si>
    <t>Bajo nivel educativo</t>
  </si>
  <si>
    <t>Auxiliar Contable</t>
  </si>
  <si>
    <t>Ninguna</t>
  </si>
  <si>
    <t xml:space="preserve"> </t>
  </si>
  <si>
    <t>¿Cuáles?</t>
  </si>
  <si>
    <t>Lo ven Como un simple firmón</t>
  </si>
  <si>
    <t>Analista financiero</t>
  </si>
  <si>
    <t>¿Cómo puede catalogar el desempeño laboral de los Contadores Públicos?</t>
  </si>
  <si>
    <t>Excelente</t>
  </si>
  <si>
    <t>Bueno</t>
  </si>
  <si>
    <t>Regular</t>
  </si>
  <si>
    <t>Malo</t>
  </si>
  <si>
    <t>¿Considera que el siguiente perfil del Contador Público es acorde a las competencias, habilidades y destrezas que tienen estos profesionales? “El Contador Público, cuenta con las aptitudes necesarias para desenvolverse en los entornos económicos globalizados gracias al conocimiento interdisciplinario que adquirió en el proceso de formación, tiene habilidades para el diseño, la implementación, la administración y el control de los sistemas de información, posee alta capacidad de análisis, destrezas significativas para transmitir y comunicar la información a los distintos usuarios de ésta, facilidad para solucionar diferentes problemas relacionados con sus competencias profesionales y de igual forma, es capaz de emitir juicios de valor sobre la situación económica y financiera de las organizaciones. Es un profesional ético, líder, honorable, creativo, analítico, diligente, estratégico, proactivo, responsable; un ser humano íntegro con valores y principios acordes a la sociedad a la cual pertenece, con plena conciencia del impacto y la importancia de esta labor en el país.</t>
  </si>
  <si>
    <t xml:space="preserve">Tratándose de desligar de la idea del Contador como dador de Fe Pública -condición reglamentada-, considera que este profesional es útil en los procesos gerenciales, en la toma de decisiones, y en el crecimiento y beneficio de la economía micro y macro? </t>
  </si>
  <si>
    <t>Porque al conocer una empresa y sus particularidades, tiene las herramientas académicas necesarias para apoyar a la gerencia en la toma de decisiones.</t>
  </si>
  <si>
    <t>Competencias con otras profesiones</t>
  </si>
  <si>
    <t>Como cobran poco tratan de hacer lo estrictamente necesario</t>
  </si>
  <si>
    <t>otro</t>
  </si>
  <si>
    <t>¿Actualmente qué Profesionales están en los siguentes cargos?</t>
  </si>
  <si>
    <t>Abogado</t>
  </si>
  <si>
    <t>Economista</t>
  </si>
  <si>
    <t>Ingeniero Industrial</t>
  </si>
  <si>
    <t>Auditor Externo</t>
  </si>
  <si>
    <t>Firma de Auditores</t>
  </si>
  <si>
    <t>Tecnólogo Costos</t>
  </si>
  <si>
    <t>Técnico Contabilidad</t>
  </si>
  <si>
    <t>Estudiante Contaduría</t>
  </si>
  <si>
    <t xml:space="preserve">¿Actualmente existen Profesionales contables que estén desempeñando cargos diferentes a los mencionados en el punto anterior? </t>
  </si>
  <si>
    <t>Cargo</t>
  </si>
  <si>
    <t>Encargado Puntos de Venta</t>
  </si>
  <si>
    <t>¿Cuál sería  el orden de importancia que usted le asignaría a los siguientes criterios al momento de establecer el perfil requerido para una vacante relacionada con el área contable?</t>
  </si>
  <si>
    <t>Estudios en áreas contables</t>
  </si>
  <si>
    <t>Experiencia laboral en el área contable</t>
  </si>
  <si>
    <t>Actidud y Aptitud para liderar y trabajar en equipo</t>
  </si>
  <si>
    <t>Valores éticos</t>
  </si>
  <si>
    <t>Otros, ¿Cuales?</t>
  </si>
  <si>
    <t>Capacidad Trabajar Bajo Presion</t>
  </si>
  <si>
    <t>¿Al momento de definir el perfil del profesional que va a ocupar una vacante ofertada relacionada con el área contable, usted como encargado en qué basa su decisión?</t>
  </si>
  <si>
    <t>En las necesidades de la empresa</t>
  </si>
  <si>
    <t>En la idea preconcebida que tiene de cada tipo de profesional</t>
  </si>
  <si>
    <t>otros</t>
  </si>
  <si>
    <t xml:space="preserve">¿Considera que el siguiente perfil del Contador Público es acorde a las competencias, habilidades y destrezas que tienen estos profesionales? </t>
  </si>
  <si>
    <t xml:space="preserve">“El Contador Público, cuenta con las aptitudes necesarias para desenvolverse en los entornos económicos globalizados gracias al conocimiento interdisciplinario que adquirió en el proceso de formación, tiene habilidades para el diseño, la implementación, la administración y el control de los sistemas de información, posee alta capacidad de análisis, destrezas significativas para transmitir y comunicar la información a los distintos usuarios de ésta, facilidad para solucionar diferentes problemas relacionados con sus competencias profesionales y de igual forma, es capaz de emitir juicios de valor sobre la situación económica y financiera de las organizaciones. Es un profesional ético, líder, honorable, creativo, analítico, diligente, estratégico, proactivo, responsable; un ser humano íntegro con valores y principios acordes a la sociedad a la cual pertenece, con plena conciencia del impacto y la importancia de esta labor en el país. </t>
  </si>
  <si>
    <t xml:space="preserve">¿Tratándose de desligar de la idea del Contador como dador de Fe Pública -condición reglamentada-, considera que este profesional es útil en los procesos gerenciales, en la toma de decisiones, y en el crecimiento y beneficio de la economía micro y macro? </t>
  </si>
  <si>
    <t>Ingenieros Adm e Industriales</t>
  </si>
  <si>
    <t>1. Ingenieros Adm y Financieros</t>
  </si>
  <si>
    <t>2. Ingenieros Adm y Financieros</t>
  </si>
  <si>
    <t>En Colombia no se ha podido desarrollar una contabilidad independiente de las ramas con las cuales interactúa. Las especializaciones se desarrollan de acuerdo a los requisitos políticos y legales que el país tiene, o están relacionados con otras áreas que no son nacientes ni producto de la teoría contable. Otra falencia es precisamente que la teoría contable necesita avanzar y consolidarse.</t>
  </si>
  <si>
    <t>Gerente General</t>
  </si>
  <si>
    <t>Contadores Públicos</t>
  </si>
  <si>
    <t>No Aplica</t>
  </si>
  <si>
    <t>Administrador de Empresas</t>
  </si>
  <si>
    <t>|</t>
  </si>
  <si>
    <t>Ingeniero Electricista</t>
  </si>
  <si>
    <t>Secretaria</t>
  </si>
  <si>
    <t>Empírico</t>
  </si>
  <si>
    <t>Requisito por ley</t>
  </si>
  <si>
    <t>Tecnólogo Negocios Internacionales</t>
  </si>
  <si>
    <t>Tecnólogo Costos y Auditoría</t>
  </si>
  <si>
    <t>Descripción Otros</t>
  </si>
  <si>
    <t>CARGO/ PROFESIÓN</t>
  </si>
  <si>
    <t>Totales</t>
  </si>
  <si>
    <t>Totales Valores</t>
  </si>
  <si>
    <t>Total Porcentajes</t>
  </si>
  <si>
    <t>CARGO</t>
  </si>
  <si>
    <t># PERSONAS</t>
  </si>
  <si>
    <t>%</t>
  </si>
  <si>
    <t>TOTAL CARGOS</t>
  </si>
  <si>
    <t>CRITERIO/ORDEN DE IMPORTANCIA</t>
  </si>
  <si>
    <t>pregunta 5</t>
  </si>
  <si>
    <t>pregunta 10</t>
  </si>
  <si>
    <t xml:space="preserve">Si </t>
  </si>
  <si>
    <t>Aux contable</t>
  </si>
  <si>
    <t>pregunta 1</t>
  </si>
  <si>
    <t>Total</t>
  </si>
  <si>
    <t>pregunta 9</t>
  </si>
  <si>
    <t>SI</t>
  </si>
  <si>
    <t>pregunta 6</t>
  </si>
  <si>
    <t>un 90% considera al CP útil para…..</t>
  </si>
  <si>
    <t>¿Considera que la sociedad parta la cual trabaja y entrega sus conocimientos, habilidades y destrezas en pro de su interés, valora su quehacer profesional?</t>
  </si>
  <si>
    <t>POBLACION ACTIVA 50%</t>
  </si>
  <si>
    <t xml:space="preserve">CRITERIO </t>
  </si>
  <si>
    <t>Ambas</t>
  </si>
  <si>
    <t>PREGUNTA 3</t>
  </si>
  <si>
    <t>CRITERIO</t>
  </si>
  <si>
    <t>NO</t>
  </si>
  <si>
    <t xml:space="preserve">OTROS REPRESENTADA EN </t>
  </si>
  <si>
    <t>PREGUNTA 5</t>
  </si>
  <si>
    <t>CRITERIO/NIVEL DE IMPORTANCIA</t>
  </si>
  <si>
    <t>TOTAL</t>
  </si>
  <si>
    <t xml:space="preserve">PREGUNTA 7 </t>
  </si>
  <si>
    <t>COMENTARIOS DE DOS CONTADORES PÚBLICOS</t>
  </si>
  <si>
    <t xml:space="preserve">Son  profesionales encargados desde su labor a apoyar para que la compañía tenga salud financiera y mejore sus resultados periódicos para que tenga trascendencia en el tiempo. Deben ser integrales y propender desde su campo de acción por la asertividad en la toma de decisiones. A las tres profesiones les falta cooperación generalmente los contadores y economistas ejercen actividades específicas sin direccionarlas a los objetivos empresariales que si conocen los administradores. </t>
  </si>
  <si>
    <r>
      <t>la profesión se asocia más con el aspecto legal</t>
    </r>
    <r>
      <rPr>
        <sz val="11"/>
        <color theme="1"/>
        <rFont val="Times New Roman"/>
        <family val="1"/>
      </rPr>
      <t xml:space="preserve">. </t>
    </r>
  </si>
  <si>
    <t>PREGUNTA 4</t>
  </si>
  <si>
    <t>CONCEPTO DE LOS CP ACERCA DE SU PROFESION Y DE LOS ECONOMISTAS Y ADMON</t>
  </si>
  <si>
    <t xml:space="preserve">Contadores Públicos Criterios/concepto </t>
  </si>
  <si>
    <t>Economistas Criterios/ concepto</t>
  </si>
  <si>
    <t>Administradores de Empresas Criterios/ concepto</t>
  </si>
  <si>
    <t>PROFESIÓN/CONCEPTO GENERAL</t>
  </si>
  <si>
    <t>PROFESIÓN/CONCEPTO GENERAL %</t>
  </si>
  <si>
    <t>PREGUNTA 7</t>
  </si>
  <si>
    <t>CONCEPTO DE LAS ORGANIZACIONES ACERCA DE LOS PROFESIONALES EN CONTADURÍA PÚBLICA, ECONOMISTAS Y ADMINISTRADORES</t>
  </si>
  <si>
    <t>CONCEPTO DE LOS OTROS CIUDADANOS ACERCA DE LOS PROFESIONALES EN CONTADURÍA PÚBLICA, ECONOMISTAS Y ADMINISTRADORES</t>
  </si>
  <si>
    <t>ORGANIZACIONES</t>
  </si>
  <si>
    <t>CONTADORES PUBLICOS</t>
  </si>
  <si>
    <t>OTROS CIUDADANOS</t>
  </si>
  <si>
    <t xml:space="preserve">Organizaciones </t>
  </si>
  <si>
    <t>Otros Ciudadano</t>
  </si>
  <si>
    <t>PREGUNTA 2</t>
  </si>
  <si>
    <t>p</t>
  </si>
  <si>
    <t>COMPILACIÓN OPINIÓN TRES ACTORES ENCUESTADOS</t>
  </si>
  <si>
    <t>CONTADORES PÚBLICOS</t>
  </si>
  <si>
    <t>TODOS</t>
  </si>
  <si>
    <t xml:space="preserve">COMPILACION DE LAS TRES </t>
  </si>
  <si>
    <t>CRITERIO/ACTOR ENCUESTADO</t>
  </si>
  <si>
    <t>COMPILACION DE LAS DOS</t>
  </si>
  <si>
    <t>PREGUNTA 11</t>
  </si>
  <si>
    <t>COMPILACIÓN DE LAS TRES</t>
  </si>
  <si>
    <t>PREGUNTA 8</t>
  </si>
  <si>
    <t>#  PERSONAS</t>
  </si>
  <si>
    <t>TABULACIÓN DE RESPUESTAS A LAS ENCUESTAS CONTADORES PÚBLICOS</t>
  </si>
  <si>
    <t>TABULACIÓN DE RESPUESTAS A LAS ENCUESTAS OTROS CIUDADANOS</t>
  </si>
  <si>
    <t>PREGUNTA 3 DE LA ENCUESTA A LAS ORGANIZACIONES</t>
  </si>
  <si>
    <t>SE ANALIZA CON ESTA PREGUNTA VARIABLE 1 Y 2.</t>
  </si>
  <si>
    <t>PREGUNTA 2 DE LA ENCUESTA A  CONTADORES PÚBLICOS</t>
  </si>
  <si>
    <t>SE ANALIZA CON ESTA PREGUNTA VARIABLE  2.</t>
  </si>
  <si>
    <t>PREGUNTA 4, 5 Y 6 DE LA ENCUESTA A  LAS ORGANIZACIONES</t>
  </si>
  <si>
    <t>PREGUNTA 4.</t>
  </si>
  <si>
    <t xml:space="preserve">CRITERIO  </t>
  </si>
  <si>
    <t>PREGUNTA 5.</t>
  </si>
  <si>
    <t>PREGUNTA 6.</t>
  </si>
  <si>
    <t>PREGUNTA 3  Y 6 DE LA ENCUESTA A  LOS CONTADORES PÚBLICOS</t>
  </si>
  <si>
    <t>SE ANALIZAN CON ESTAS PREGUNTAS VARIABLE  3.</t>
  </si>
  <si>
    <t>SE ANALIZAN CON ESTAS PREGUNTAS VARIABLE  2.</t>
  </si>
  <si>
    <t>PREGUNTA 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</si>
</sst>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_);_(* \(#,##0\);_(* &quot;-&quot;??_);_(@_)"/>
    <numFmt numFmtId="166" formatCode="0.00000%"/>
  </numFmts>
  <fonts count="14" x14ac:knownFonts="1">
    <font>
      <sz val="11"/>
      <color theme="1"/>
      <name val="Calibri"/>
      <family val="2"/>
      <scheme val="minor"/>
    </font>
    <font>
      <b/>
      <sz val="11"/>
      <color theme="1"/>
      <name val="Calibri"/>
      <family val="2"/>
      <scheme val="minor"/>
    </font>
    <font>
      <b/>
      <sz val="10"/>
      <color theme="1"/>
      <name val="Verdana"/>
      <family val="2"/>
    </font>
    <font>
      <sz val="10"/>
      <color theme="1"/>
      <name val="Verdana"/>
      <family val="2"/>
    </font>
    <font>
      <b/>
      <sz val="10"/>
      <color rgb="FF0070C0"/>
      <name val="Verdana"/>
      <family val="2"/>
    </font>
    <font>
      <sz val="11"/>
      <color theme="1"/>
      <name val="Calibri"/>
      <family val="2"/>
      <scheme val="minor"/>
    </font>
    <font>
      <b/>
      <sz val="11"/>
      <color rgb="FFFF0000"/>
      <name val="Calibri"/>
      <family val="2"/>
      <scheme val="minor"/>
    </font>
    <font>
      <sz val="11"/>
      <color rgb="FFFF0000"/>
      <name val="Calibri"/>
      <family val="2"/>
      <scheme val="minor"/>
    </font>
    <font>
      <b/>
      <sz val="10"/>
      <color rgb="FFFF0000"/>
      <name val="Verdana"/>
      <family val="2"/>
    </font>
    <font>
      <b/>
      <sz val="11"/>
      <color rgb="FFFF0000"/>
      <name val="Times New Roman"/>
      <family val="1"/>
    </font>
    <font>
      <sz val="11"/>
      <color theme="1"/>
      <name val="Times New Roman"/>
      <family val="1"/>
    </font>
    <font>
      <sz val="11"/>
      <name val="Calibri"/>
      <family val="2"/>
      <scheme val="minor"/>
    </font>
    <font>
      <b/>
      <sz val="11"/>
      <name val="Calibri"/>
      <family val="2"/>
      <scheme val="minor"/>
    </font>
    <font>
      <b/>
      <strike/>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9" fontId="5" fillId="0" borderId="0" applyFont="0" applyFill="0" applyBorder="0" applyAlignment="0" applyProtection="0"/>
    <xf numFmtId="43" fontId="5" fillId="0" borderId="0" applyFont="0" applyFill="0" applyBorder="0" applyAlignment="0" applyProtection="0"/>
  </cellStyleXfs>
  <cellXfs count="156">
    <xf numFmtId="0" fontId="0" fillId="0" borderId="0" xfId="0"/>
    <xf numFmtId="0" fontId="3" fillId="2" borderId="0" xfId="0" applyFont="1" applyFill="1" applyAlignment="1">
      <alignment horizontal="center" vertical="center"/>
    </xf>
    <xf numFmtId="0" fontId="2" fillId="2" borderId="0" xfId="0" applyFont="1" applyFill="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2" fillId="0" borderId="2" xfId="0" applyFont="1" applyBorder="1" applyAlignment="1">
      <alignment vertical="center"/>
    </xf>
    <xf numFmtId="0" fontId="2" fillId="2" borderId="2" xfId="0" applyFont="1" applyFill="1" applyBorder="1" applyAlignment="1">
      <alignment vertical="center" wrapText="1"/>
    </xf>
    <xf numFmtId="0" fontId="3" fillId="0" borderId="0" xfId="0" applyFont="1" applyAlignment="1">
      <alignment horizontal="justify" vertical="center"/>
    </xf>
    <xf numFmtId="0" fontId="3" fillId="0" borderId="1" xfId="0" applyFont="1" applyBorder="1" applyAlignment="1">
      <alignment horizontal="justify"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horizontal="center" vertical="center" wrapText="1"/>
    </xf>
    <xf numFmtId="0" fontId="0" fillId="2" borderId="1" xfId="0" applyFill="1" applyBorder="1" applyAlignment="1">
      <alignment vertical="center"/>
    </xf>
    <xf numFmtId="0" fontId="0" fillId="2" borderId="0" xfId="0" applyFill="1" applyAlignment="1">
      <alignment vertical="center" wrapText="1"/>
    </xf>
    <xf numFmtId="0" fontId="0" fillId="0" borderId="0" xfId="0" applyAlignment="1">
      <alignment horizontal="center" vertical="center" wrapText="1"/>
    </xf>
    <xf numFmtId="0" fontId="0" fillId="0" borderId="5" xfId="0" applyBorder="1" applyAlignment="1">
      <alignment horizontal="center"/>
    </xf>
    <xf numFmtId="0" fontId="0" fillId="0" borderId="7" xfId="0" applyBorder="1" applyAlignment="1">
      <alignment horizontal="center"/>
    </xf>
    <xf numFmtId="0" fontId="0" fillId="0" borderId="1" xfId="0" applyBorder="1"/>
    <xf numFmtId="0" fontId="2" fillId="0" borderId="1" xfId="0" applyFont="1" applyFill="1" applyBorder="1" applyAlignment="1">
      <alignment vertical="center"/>
    </xf>
    <xf numFmtId="0" fontId="0" fillId="0" borderId="1" xfId="0" applyBorder="1" applyAlignment="1">
      <alignment wrapText="1"/>
    </xf>
    <xf numFmtId="0" fontId="0" fillId="0" borderId="1" xfId="0" applyFill="1" applyBorder="1" applyAlignment="1">
      <alignment wrapText="1"/>
    </xf>
    <xf numFmtId="10" fontId="0" fillId="0" borderId="1" xfId="1" applyNumberFormat="1" applyFont="1" applyBorder="1"/>
    <xf numFmtId="9" fontId="0" fillId="0" borderId="1" xfId="1" applyFont="1" applyBorder="1"/>
    <xf numFmtId="9" fontId="0" fillId="0" borderId="1" xfId="1" applyFont="1" applyBorder="1" applyAlignment="1">
      <alignment horizontal="center"/>
    </xf>
    <xf numFmtId="9" fontId="0" fillId="0" borderId="1" xfId="1" applyNumberFormat="1" applyFont="1" applyBorder="1"/>
    <xf numFmtId="0" fontId="3" fillId="0" borderId="5" xfId="0" applyFont="1" applyFill="1" applyBorder="1" applyAlignment="1">
      <alignment vertical="center"/>
    </xf>
    <xf numFmtId="0" fontId="0" fillId="0" borderId="2" xfId="0" applyBorder="1"/>
    <xf numFmtId="9" fontId="0" fillId="0" borderId="2" xfId="1" applyNumberFormat="1" applyFont="1" applyBorder="1"/>
    <xf numFmtId="0" fontId="3" fillId="0" borderId="0" xfId="0" applyFont="1" applyFill="1" applyBorder="1" applyAlignment="1">
      <alignment vertical="center"/>
    </xf>
    <xf numFmtId="0" fontId="6" fillId="0" borderId="1" xfId="0" applyFont="1" applyBorder="1"/>
    <xf numFmtId="0" fontId="0" fillId="3" borderId="1" xfId="0" applyFill="1" applyBorder="1"/>
    <xf numFmtId="0" fontId="0" fillId="2" borderId="1" xfId="0" applyFill="1" applyBorder="1"/>
    <xf numFmtId="0" fontId="0" fillId="3" borderId="0" xfId="0" applyFill="1"/>
    <xf numFmtId="0" fontId="3" fillId="0" borderId="0" xfId="0" applyFont="1" applyBorder="1" applyAlignment="1">
      <alignment vertical="center"/>
    </xf>
    <xf numFmtId="0" fontId="0" fillId="0" borderId="0" xfId="0" applyBorder="1"/>
    <xf numFmtId="0" fontId="3" fillId="0" borderId="5" xfId="0" applyFont="1" applyBorder="1" applyAlignment="1">
      <alignment vertical="center"/>
    </xf>
    <xf numFmtId="9" fontId="0" fillId="0" borderId="0" xfId="1" applyFont="1"/>
    <xf numFmtId="10" fontId="0" fillId="0" borderId="0" xfId="1" applyNumberFormat="1" applyFont="1"/>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wrapText="1"/>
    </xf>
    <xf numFmtId="0" fontId="3" fillId="0" borderId="1" xfId="0" applyFont="1" applyFill="1" applyBorder="1" applyAlignment="1">
      <alignment vertical="center"/>
    </xf>
    <xf numFmtId="0" fontId="7" fillId="0" borderId="0" xfId="0" applyFont="1"/>
    <xf numFmtId="0" fontId="0" fillId="0" borderId="1" xfId="0" applyBorder="1" applyAlignment="1"/>
    <xf numFmtId="166" fontId="0" fillId="0" borderId="0" xfId="1" applyNumberFormat="1" applyFont="1"/>
    <xf numFmtId="0" fontId="8" fillId="0" borderId="1" xfId="0" applyFont="1" applyBorder="1" applyAlignment="1">
      <alignment vertical="center"/>
    </xf>
    <xf numFmtId="0" fontId="6" fillId="0" borderId="1" xfId="0" applyFont="1" applyBorder="1" applyAlignment="1">
      <alignment horizontal="center"/>
    </xf>
    <xf numFmtId="165" fontId="0" fillId="0" borderId="1" xfId="2" applyNumberFormat="1" applyFont="1" applyBorder="1"/>
    <xf numFmtId="0" fontId="0" fillId="2" borderId="2" xfId="0" applyFill="1" applyBorder="1" applyAlignment="1">
      <alignment vertical="center"/>
    </xf>
    <xf numFmtId="0" fontId="3" fillId="0" borderId="8" xfId="0" applyFont="1" applyBorder="1" applyAlignment="1">
      <alignment vertical="center"/>
    </xf>
    <xf numFmtId="0" fontId="0" fillId="2" borderId="0" xfId="0" applyFill="1" applyBorder="1" applyAlignment="1">
      <alignment vertical="center"/>
    </xf>
    <xf numFmtId="0" fontId="9" fillId="0" borderId="0" xfId="0" applyFont="1"/>
    <xf numFmtId="0" fontId="7" fillId="0" borderId="1" xfId="0" applyFont="1" applyBorder="1"/>
    <xf numFmtId="0" fontId="8" fillId="0" borderId="1" xfId="0" applyFont="1" applyBorder="1" applyAlignment="1">
      <alignment horizontal="left" vertical="center"/>
    </xf>
    <xf numFmtId="0" fontId="6" fillId="2" borderId="1" xfId="0" applyFont="1" applyFill="1" applyBorder="1"/>
    <xf numFmtId="0" fontId="3" fillId="0" borderId="0" xfId="0" applyFont="1" applyBorder="1" applyAlignment="1">
      <alignment horizontal="left" vertical="center"/>
    </xf>
    <xf numFmtId="0" fontId="0" fillId="2" borderId="0" xfId="0" applyFill="1" applyBorder="1"/>
    <xf numFmtId="0" fontId="3" fillId="0" borderId="0" xfId="0" applyFont="1" applyBorder="1" applyAlignment="1">
      <alignment horizontal="justify" vertical="center" wrapText="1"/>
    </xf>
    <xf numFmtId="0" fontId="6" fillId="0" borderId="3" xfId="0" applyFont="1" applyFill="1" applyBorder="1"/>
    <xf numFmtId="0" fontId="11" fillId="2" borderId="1" xfId="0" applyFont="1" applyFill="1" applyBorder="1"/>
    <xf numFmtId="0" fontId="0" fillId="2" borderId="1" xfId="0" applyFill="1" applyBorder="1" applyAlignment="1">
      <alignment horizontal="center" vertical="center"/>
    </xf>
    <xf numFmtId="0" fontId="3" fillId="3" borderId="9" xfId="0" applyFont="1" applyFill="1" applyBorder="1" applyAlignment="1">
      <alignment vertical="center"/>
    </xf>
    <xf numFmtId="0" fontId="0" fillId="0" borderId="1" xfId="0" applyFill="1" applyBorder="1"/>
    <xf numFmtId="0" fontId="3" fillId="3" borderId="2" xfId="0" applyFont="1" applyFill="1" applyBorder="1" applyAlignment="1">
      <alignment vertical="center"/>
    </xf>
    <xf numFmtId="0" fontId="0" fillId="2" borderId="0" xfId="0" applyFill="1"/>
    <xf numFmtId="0" fontId="0" fillId="0" borderId="7" xfId="0" applyBorder="1"/>
    <xf numFmtId="9" fontId="0" fillId="2" borderId="1" xfId="1" applyFont="1" applyFill="1" applyBorder="1"/>
    <xf numFmtId="0" fontId="6" fillId="0" borderId="1" xfId="0" applyFont="1" applyFill="1" applyBorder="1"/>
    <xf numFmtId="0" fontId="6" fillId="5" borderId="1" xfId="0" applyFont="1" applyFill="1" applyBorder="1"/>
    <xf numFmtId="0" fontId="0" fillId="5" borderId="1" xfId="0" applyFill="1" applyBorder="1"/>
    <xf numFmtId="0" fontId="11" fillId="5" borderId="1" xfId="0" applyFont="1" applyFill="1" applyBorder="1"/>
    <xf numFmtId="0" fontId="11" fillId="2" borderId="0" xfId="0" applyFont="1" applyFill="1" applyBorder="1"/>
    <xf numFmtId="9" fontId="0" fillId="5" borderId="1" xfId="1" applyFont="1" applyFill="1" applyBorder="1"/>
    <xf numFmtId="0" fontId="3" fillId="3" borderId="0" xfId="0" applyFont="1" applyFill="1" applyBorder="1" applyAlignment="1">
      <alignment vertical="center"/>
    </xf>
    <xf numFmtId="0" fontId="0" fillId="3" borderId="0" xfId="0" applyFill="1" applyBorder="1"/>
    <xf numFmtId="165" fontId="0" fillId="0" borderId="0" xfId="2" applyNumberFormat="1" applyFont="1" applyBorder="1"/>
    <xf numFmtId="0" fontId="8" fillId="0" borderId="0" xfId="0" applyFont="1" applyBorder="1" applyAlignment="1">
      <alignment vertical="center"/>
    </xf>
    <xf numFmtId="0" fontId="0" fillId="0" borderId="3" xfId="0" applyBorder="1"/>
    <xf numFmtId="0" fontId="1" fillId="0" borderId="0" xfId="0" applyFont="1" applyBorder="1"/>
    <xf numFmtId="9" fontId="3" fillId="0" borderId="1" xfId="1" applyFont="1" applyBorder="1" applyAlignment="1">
      <alignment vertical="center"/>
    </xf>
    <xf numFmtId="0" fontId="0" fillId="2" borderId="8" xfId="0" applyFill="1" applyBorder="1" applyAlignment="1">
      <alignment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9" fontId="6" fillId="0" borderId="1" xfId="1" applyFont="1" applyBorder="1"/>
    <xf numFmtId="164" fontId="0" fillId="0" borderId="1" xfId="1" applyNumberFormat="1" applyFont="1" applyBorder="1"/>
    <xf numFmtId="0" fontId="0" fillId="4" borderId="1" xfId="0" applyFill="1" applyBorder="1"/>
    <xf numFmtId="0" fontId="11" fillId="3" borderId="0" xfId="0" applyFont="1" applyFill="1"/>
    <xf numFmtId="164" fontId="0" fillId="0" borderId="0" xfId="1" applyNumberFormat="1" applyFont="1" applyBorder="1"/>
    <xf numFmtId="9" fontId="0" fillId="5" borderId="1" xfId="1" applyNumberFormat="1" applyFont="1" applyFill="1" applyBorder="1"/>
    <xf numFmtId="0" fontId="0" fillId="0" borderId="5" xfId="0" applyBorder="1"/>
    <xf numFmtId="0" fontId="0" fillId="0" borderId="6" xfId="0" applyBorder="1"/>
    <xf numFmtId="0" fontId="12" fillId="2" borderId="1" xfId="0" applyFont="1" applyFill="1" applyBorder="1"/>
    <xf numFmtId="0" fontId="8" fillId="0" borderId="0" xfId="0" applyFont="1" applyBorder="1" applyAlignment="1">
      <alignment horizontal="left" vertical="center"/>
    </xf>
    <xf numFmtId="0" fontId="6" fillId="2" borderId="0" xfId="0" applyFont="1" applyFill="1" applyBorder="1"/>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3" borderId="0" xfId="0" applyFont="1" applyFill="1" applyBorder="1" applyAlignment="1">
      <alignment vertical="center" wrapText="1"/>
    </xf>
    <xf numFmtId="9" fontId="0" fillId="0" borderId="1" xfId="0" applyNumberFormat="1" applyBorder="1"/>
    <xf numFmtId="0" fontId="0" fillId="0" borderId="1" xfId="0" applyFont="1" applyFill="1" applyBorder="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1" applyFont="1" applyBorder="1" applyAlignment="1">
      <alignment horizontal="center" vertical="center"/>
    </xf>
    <xf numFmtId="9" fontId="6" fillId="0" borderId="1" xfId="1" applyFont="1" applyBorder="1" applyAlignment="1">
      <alignment horizontal="center"/>
    </xf>
    <xf numFmtId="0" fontId="0" fillId="0" borderId="4" xfId="0" applyBorder="1"/>
    <xf numFmtId="0" fontId="8" fillId="0" borderId="5" xfId="0" applyFont="1" applyBorder="1" applyAlignment="1">
      <alignment vertical="center"/>
    </xf>
    <xf numFmtId="0" fontId="8" fillId="0" borderId="1" xfId="0" applyFont="1" applyFill="1" applyBorder="1" applyAlignment="1">
      <alignment vertical="center"/>
    </xf>
    <xf numFmtId="0" fontId="6" fillId="0" borderId="4" xfId="0" applyFont="1" applyBorder="1"/>
    <xf numFmtId="0" fontId="8" fillId="0" borderId="4" xfId="0" applyFont="1" applyBorder="1" applyAlignment="1">
      <alignment horizontal="center" vertical="center" wrapText="1"/>
    </xf>
    <xf numFmtId="0" fontId="3" fillId="2" borderId="0" xfId="0" applyFont="1" applyFill="1" applyBorder="1" applyAlignment="1">
      <alignment horizontal="center" vertical="center" wrapText="1"/>
    </xf>
    <xf numFmtId="0" fontId="6" fillId="0" borderId="0" xfId="0" applyFont="1" applyBorder="1"/>
    <xf numFmtId="0" fontId="13" fillId="0" borderId="1" xfId="0" applyFont="1" applyBorder="1"/>
    <xf numFmtId="0" fontId="8" fillId="0" borderId="0" xfId="0" applyFont="1" applyFill="1" applyBorder="1" applyAlignment="1">
      <alignment vertical="center"/>
    </xf>
    <xf numFmtId="9" fontId="0" fillId="0" borderId="0" xfId="1" applyNumberFormat="1" applyFont="1" applyBorder="1"/>
    <xf numFmtId="0" fontId="6" fillId="2" borderId="1" xfId="0" applyFont="1" applyFill="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3" fillId="3" borderId="1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6" fillId="0" borderId="0" xfId="0" applyFont="1" applyAlignment="1">
      <alignment horizontal="center" wrapText="1"/>
    </xf>
  </cellXfs>
  <cellStyles count="3">
    <cellStyle name="Millares 2" xfId="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PROFESIONALES EN</a:t>
            </a:r>
            <a:r>
              <a:rPr lang="en-US" baseline="0"/>
              <a:t> CARGOS</a:t>
            </a:r>
            <a:r>
              <a:rPr lang="en-US"/>
              <a:t> CONTABLES </a:t>
            </a:r>
          </a:p>
        </c:rich>
      </c:tx>
      <c:layout/>
      <c:overlay val="0"/>
    </c:title>
    <c:autoTitleDeleted val="0"/>
    <c:plotArea>
      <c:layout/>
      <c:pieChart>
        <c:varyColors val="1"/>
        <c:ser>
          <c:idx val="0"/>
          <c:order val="0"/>
          <c:dPt>
            <c:idx val="0"/>
            <c:bubble3D val="0"/>
          </c:dPt>
          <c:dPt>
            <c:idx val="3"/>
            <c:bubble3D val="0"/>
          </c:dPt>
          <c:dLbls>
            <c:showLegendKey val="0"/>
            <c:showVal val="0"/>
            <c:showCatName val="0"/>
            <c:showSerName val="0"/>
            <c:showPercent val="1"/>
            <c:showBubbleSize val="0"/>
            <c:showLeaderLines val="1"/>
          </c:dLbls>
          <c:cat>
            <c:strRef>
              <c:f>'V1-2 ORG 3'!$B$24:$F$24</c:f>
              <c:strCache>
                <c:ptCount val="5"/>
                <c:pt idx="0">
                  <c:v>Contador Público</c:v>
                </c:pt>
                <c:pt idx="1">
                  <c:v>Administrador de Empresas</c:v>
                </c:pt>
                <c:pt idx="2">
                  <c:v>Economista</c:v>
                </c:pt>
                <c:pt idx="3">
                  <c:v>No Aplica</c:v>
                </c:pt>
                <c:pt idx="4">
                  <c:v>Otros</c:v>
                </c:pt>
              </c:strCache>
            </c:strRef>
          </c:cat>
          <c:val>
            <c:numRef>
              <c:f>'V1-2 ORG 3'!$B$25:$F$25</c:f>
              <c:numCache>
                <c:formatCode>0.00%</c:formatCode>
                <c:ptCount val="5"/>
                <c:pt idx="0">
                  <c:v>0.23636363636363636</c:v>
                </c:pt>
                <c:pt idx="1">
                  <c:v>9.5454545454545459E-2</c:v>
                </c:pt>
                <c:pt idx="2">
                  <c:v>1.8181818181818181E-2</c:v>
                </c:pt>
                <c:pt idx="3">
                  <c:v>0.5</c:v>
                </c:pt>
                <c:pt idx="4">
                  <c:v>0.15</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0"/>
    <c:dispBlanksAs val="zero"/>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Contador Público se siente desplazado por otros profesinales</a:t>
            </a:r>
          </a:p>
          <a:p>
            <a:pPr>
              <a:defRPr/>
            </a:pPr>
            <a:endParaRPr lang="en-US"/>
          </a:p>
        </c:rich>
      </c:tx>
      <c:layout>
        <c:manualLayout>
          <c:xMode val="edge"/>
          <c:yMode val="edge"/>
          <c:x val="0.21664588801399826"/>
          <c:y val="0"/>
        </c:manualLayout>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CP 3,6'!$A$10:$A$11</c:f>
              <c:strCache>
                <c:ptCount val="2"/>
                <c:pt idx="0">
                  <c:v>SI</c:v>
                </c:pt>
                <c:pt idx="1">
                  <c:v>NO</c:v>
                </c:pt>
              </c:strCache>
            </c:strRef>
          </c:cat>
          <c:val>
            <c:numRef>
              <c:f>'V3 CP 3,6'!$B$10:$B$11</c:f>
              <c:numCache>
                <c:formatCode>General</c:formatCode>
                <c:ptCount val="2"/>
                <c:pt idx="0">
                  <c:v>17</c:v>
                </c:pt>
                <c:pt idx="1">
                  <c:v>3</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 sociedad valora el quehacer del profesional contable, opinión Contador Público</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CP 3,6'!$A$65:$A$66</c:f>
              <c:strCache>
                <c:ptCount val="2"/>
                <c:pt idx="0">
                  <c:v>Si</c:v>
                </c:pt>
                <c:pt idx="1">
                  <c:v>No</c:v>
                </c:pt>
              </c:strCache>
            </c:strRef>
          </c:cat>
          <c:val>
            <c:numRef>
              <c:f>'V3 CP 3,6'!$B$65:$B$66</c:f>
              <c:numCache>
                <c:formatCode>General</c:formatCode>
                <c:ptCount val="2"/>
                <c:pt idx="0">
                  <c:v>9</c:v>
                </c:pt>
                <c:pt idx="1">
                  <c:v>11</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 sociedad valora el que hacer contable</a:t>
            </a:r>
          </a:p>
        </c:rich>
      </c:tx>
      <c:layout/>
      <c:overlay val="0"/>
    </c:title>
    <c:autoTitleDeleted val="0"/>
    <c:plotArea>
      <c:layout/>
      <c:barChart>
        <c:barDir val="col"/>
        <c:grouping val="clustered"/>
        <c:varyColors val="0"/>
        <c:ser>
          <c:idx val="0"/>
          <c:order val="0"/>
          <c:tx>
            <c:strRef>
              <c:f>'V3 CP 3,6'!$A$76</c:f>
              <c:strCache>
                <c:ptCount val="1"/>
                <c:pt idx="0">
                  <c:v>Esta bien remunerado</c:v>
                </c:pt>
              </c:strCache>
            </c:strRef>
          </c:tx>
          <c:invertIfNegative val="0"/>
          <c:val>
            <c:numRef>
              <c:f>'V3 CP 3,6'!$B$76:$D$76</c:f>
              <c:numCache>
                <c:formatCode>General</c:formatCode>
                <c:ptCount val="3"/>
                <c:pt idx="0">
                  <c:v>2</c:v>
                </c:pt>
                <c:pt idx="1">
                  <c:v>0</c:v>
                </c:pt>
                <c:pt idx="2">
                  <c:v>2</c:v>
                </c:pt>
              </c:numCache>
            </c:numRef>
          </c:val>
        </c:ser>
        <c:ser>
          <c:idx val="1"/>
          <c:order val="1"/>
          <c:tx>
            <c:strRef>
              <c:f>'V3 CP 3,6'!$A$77</c:f>
              <c:strCache>
                <c:ptCount val="1"/>
                <c:pt idx="0">
                  <c:v>Participa en la toma de decisiones de la organización</c:v>
                </c:pt>
              </c:strCache>
            </c:strRef>
          </c:tx>
          <c:invertIfNegative val="0"/>
          <c:val>
            <c:numRef>
              <c:f>'V3 CP 3,6'!$B$77:$D$77</c:f>
              <c:numCache>
                <c:formatCode>General</c:formatCode>
                <c:ptCount val="3"/>
                <c:pt idx="0">
                  <c:v>4</c:v>
                </c:pt>
                <c:pt idx="1">
                  <c:v>1</c:v>
                </c:pt>
                <c:pt idx="2">
                  <c:v>0</c:v>
                </c:pt>
              </c:numCache>
            </c:numRef>
          </c:val>
        </c:ser>
        <c:ser>
          <c:idx val="2"/>
          <c:order val="2"/>
          <c:tx>
            <c:strRef>
              <c:f>'V3 CP 3,6'!$A$78</c:f>
              <c:strCache>
                <c:ptCount val="1"/>
                <c:pt idx="0">
                  <c:v>Aceptan sus recomendaciones</c:v>
                </c:pt>
              </c:strCache>
            </c:strRef>
          </c:tx>
          <c:invertIfNegative val="0"/>
          <c:val>
            <c:numRef>
              <c:f>'V3 CP 3,6'!$B$78:$D$78</c:f>
              <c:numCache>
                <c:formatCode>General</c:formatCode>
                <c:ptCount val="3"/>
                <c:pt idx="0">
                  <c:v>3</c:v>
                </c:pt>
                <c:pt idx="1">
                  <c:v>3</c:v>
                </c:pt>
                <c:pt idx="2">
                  <c:v>1</c:v>
                </c:pt>
              </c:numCache>
            </c:numRef>
          </c:val>
        </c:ser>
        <c:dLbls>
          <c:showLegendKey val="0"/>
          <c:showVal val="1"/>
          <c:showCatName val="0"/>
          <c:showSerName val="0"/>
          <c:showPercent val="0"/>
          <c:showBubbleSize val="0"/>
        </c:dLbls>
        <c:gapWidth val="150"/>
        <c:overlap val="-25"/>
        <c:axId val="123341056"/>
        <c:axId val="123359232"/>
      </c:barChart>
      <c:catAx>
        <c:axId val="123341056"/>
        <c:scaling>
          <c:orientation val="minMax"/>
        </c:scaling>
        <c:delete val="0"/>
        <c:axPos val="b"/>
        <c:majorTickMark val="none"/>
        <c:minorTickMark val="none"/>
        <c:tickLblPos val="nextTo"/>
        <c:crossAx val="123359232"/>
        <c:crosses val="autoZero"/>
        <c:auto val="1"/>
        <c:lblAlgn val="ctr"/>
        <c:lblOffset val="100"/>
        <c:noMultiLvlLbl val="0"/>
      </c:catAx>
      <c:valAx>
        <c:axId val="123359232"/>
        <c:scaling>
          <c:orientation val="minMax"/>
        </c:scaling>
        <c:delete val="1"/>
        <c:axPos val="l"/>
        <c:numFmt formatCode="General" sourceLinked="1"/>
        <c:majorTickMark val="out"/>
        <c:minorTickMark val="none"/>
        <c:tickLblPos val="nextTo"/>
        <c:crossAx val="12334105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 sociedad no valora el que hacer contable</a:t>
            </a:r>
          </a:p>
        </c:rich>
      </c:tx>
      <c:layout/>
      <c:overlay val="0"/>
    </c:title>
    <c:autoTitleDeleted val="0"/>
    <c:plotArea>
      <c:layout/>
      <c:barChart>
        <c:barDir val="col"/>
        <c:grouping val="clustered"/>
        <c:varyColors val="0"/>
        <c:ser>
          <c:idx val="0"/>
          <c:order val="0"/>
          <c:tx>
            <c:strRef>
              <c:f>'V3 CP 3,6'!$A$86</c:f>
              <c:strCache>
                <c:ptCount val="1"/>
                <c:pt idx="0">
                  <c:v>No esta bien remunerado</c:v>
                </c:pt>
              </c:strCache>
            </c:strRef>
          </c:tx>
          <c:invertIfNegative val="0"/>
          <c:val>
            <c:numRef>
              <c:f>'V3 CP 3,6'!$B$86:$E$86</c:f>
              <c:numCache>
                <c:formatCode>General</c:formatCode>
                <c:ptCount val="4"/>
                <c:pt idx="0">
                  <c:v>6</c:v>
                </c:pt>
                <c:pt idx="1">
                  <c:v>0</c:v>
                </c:pt>
                <c:pt idx="2">
                  <c:v>3</c:v>
                </c:pt>
                <c:pt idx="3">
                  <c:v>0</c:v>
                </c:pt>
              </c:numCache>
            </c:numRef>
          </c:val>
        </c:ser>
        <c:ser>
          <c:idx val="1"/>
          <c:order val="1"/>
          <c:tx>
            <c:strRef>
              <c:f>'V3 CP 3,6'!$A$87</c:f>
              <c:strCache>
                <c:ptCount val="1"/>
                <c:pt idx="0">
                  <c:v>Las empresas solo creen que sirve para la teneduría de libros</c:v>
                </c:pt>
              </c:strCache>
            </c:strRef>
          </c:tx>
          <c:invertIfNegative val="0"/>
          <c:val>
            <c:numRef>
              <c:f>'V3 CP 3,6'!$B$87:$E$87</c:f>
              <c:numCache>
                <c:formatCode>General</c:formatCode>
                <c:ptCount val="4"/>
                <c:pt idx="0">
                  <c:v>4</c:v>
                </c:pt>
                <c:pt idx="1">
                  <c:v>2</c:v>
                </c:pt>
                <c:pt idx="2">
                  <c:v>1</c:v>
                </c:pt>
                <c:pt idx="3">
                  <c:v>0</c:v>
                </c:pt>
              </c:numCache>
            </c:numRef>
          </c:val>
        </c:ser>
        <c:ser>
          <c:idx val="2"/>
          <c:order val="2"/>
          <c:tx>
            <c:strRef>
              <c:f>'V3 CP 3,6'!$A$88</c:f>
              <c:strCache>
                <c:ptCount val="1"/>
                <c:pt idx="0">
                  <c:v>No tienen en cuenta sus recomendaciones</c:v>
                </c:pt>
              </c:strCache>
            </c:strRef>
          </c:tx>
          <c:invertIfNegative val="0"/>
          <c:val>
            <c:numRef>
              <c:f>'V3 CP 3,6'!$B$88:$E$88</c:f>
              <c:numCache>
                <c:formatCode>General</c:formatCode>
                <c:ptCount val="4"/>
                <c:pt idx="0">
                  <c:v>1</c:v>
                </c:pt>
                <c:pt idx="1">
                  <c:v>2</c:v>
                </c:pt>
                <c:pt idx="2">
                  <c:v>0</c:v>
                </c:pt>
                <c:pt idx="3">
                  <c:v>1</c:v>
                </c:pt>
              </c:numCache>
            </c:numRef>
          </c:val>
        </c:ser>
        <c:ser>
          <c:idx val="3"/>
          <c:order val="3"/>
          <c:tx>
            <c:strRef>
              <c:f>'V3 CP 3,6'!$A$89</c:f>
              <c:strCache>
                <c:ptCount val="1"/>
                <c:pt idx="0">
                  <c:v>No participa en las decisiones importantes de la organización</c:v>
                </c:pt>
              </c:strCache>
            </c:strRef>
          </c:tx>
          <c:invertIfNegative val="0"/>
          <c:val>
            <c:numRef>
              <c:f>'V3 CP 3,6'!$B$89:$E$89</c:f>
              <c:numCache>
                <c:formatCode>General</c:formatCode>
                <c:ptCount val="4"/>
                <c:pt idx="0">
                  <c:v>0</c:v>
                </c:pt>
                <c:pt idx="1">
                  <c:v>3</c:v>
                </c:pt>
                <c:pt idx="2">
                  <c:v>1</c:v>
                </c:pt>
                <c:pt idx="3">
                  <c:v>2</c:v>
                </c:pt>
              </c:numCache>
            </c:numRef>
          </c:val>
        </c:ser>
        <c:dLbls>
          <c:showLegendKey val="0"/>
          <c:showVal val="1"/>
          <c:showCatName val="0"/>
          <c:showSerName val="0"/>
          <c:showPercent val="0"/>
          <c:showBubbleSize val="0"/>
        </c:dLbls>
        <c:gapWidth val="150"/>
        <c:overlap val="-25"/>
        <c:axId val="123404672"/>
        <c:axId val="123406208"/>
      </c:barChart>
      <c:catAx>
        <c:axId val="123404672"/>
        <c:scaling>
          <c:orientation val="minMax"/>
        </c:scaling>
        <c:delete val="0"/>
        <c:axPos val="b"/>
        <c:majorTickMark val="none"/>
        <c:minorTickMark val="none"/>
        <c:tickLblPos val="nextTo"/>
        <c:crossAx val="123406208"/>
        <c:crosses val="autoZero"/>
        <c:auto val="1"/>
        <c:lblAlgn val="ctr"/>
        <c:lblOffset val="100"/>
        <c:noMultiLvlLbl val="0"/>
      </c:catAx>
      <c:valAx>
        <c:axId val="123406208"/>
        <c:scaling>
          <c:orientation val="minMax"/>
        </c:scaling>
        <c:delete val="1"/>
        <c:axPos val="l"/>
        <c:numFmt formatCode="General" sourceLinked="1"/>
        <c:majorTickMark val="out"/>
        <c:minorTickMark val="none"/>
        <c:tickLblPos val="nextTo"/>
        <c:crossAx val="12340467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Importancia de la profesión Contable para las organizaciones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#REF!</c:f>
              <c:strCache>
                <c:ptCount val="3"/>
                <c:pt idx="0">
                  <c:v>Necesaria para el buen funcionamiento y crecimiento de la empresa</c:v>
                </c:pt>
                <c:pt idx="1">
                  <c:v>Requisito por ley</c:v>
                </c:pt>
                <c:pt idx="2">
                  <c:v>Ambas</c:v>
                </c:pt>
              </c:strCache>
            </c:strRef>
          </c:cat>
          <c:val>
            <c:numRef>
              <c:f>#REF!</c:f>
              <c:numCache>
                <c:formatCode>General</c:formatCode>
                <c:ptCount val="3"/>
                <c:pt idx="0">
                  <c:v>15</c:v>
                </c:pt>
                <c:pt idx="1">
                  <c:v>2</c:v>
                </c:pt>
                <c:pt idx="2">
                  <c:v>3</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Importancia</a:t>
            </a:r>
            <a:r>
              <a:rPr lang="en-US" baseline="0"/>
              <a:t> de la profesión contable para los Contadores Públicos</a:t>
            </a:r>
            <a:endParaRPr lang="en-US"/>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multiLvlStrRef>
              <c:f>'V3 CP 3,6'!#REF!</c:f>
            </c:multiLvlStrRef>
          </c:cat>
          <c:val>
            <c:numRef>
              <c:f>'V3 CP 3,6'!#REF!</c:f>
              <c:numCache>
                <c:formatCode>General</c:formatCode>
                <c:ptCount val="1"/>
                <c:pt idx="0">
                  <c:v>1</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Importancia de la profesión contable para los otros ciudadanos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1,1,1'!$A$31:$A$33</c:f>
              <c:strCache>
                <c:ptCount val="3"/>
                <c:pt idx="0">
                  <c:v>Necesaria para el buen funcionamiento y crecimiento de la empresa</c:v>
                </c:pt>
                <c:pt idx="1">
                  <c:v>Requisito por ley</c:v>
                </c:pt>
                <c:pt idx="2">
                  <c:v>Ambas</c:v>
                </c:pt>
              </c:strCache>
            </c:strRef>
          </c:cat>
          <c:val>
            <c:numRef>
              <c:f>'V3 1,1,1'!$B$31:$B$33</c:f>
              <c:numCache>
                <c:formatCode>General</c:formatCode>
                <c:ptCount val="3"/>
                <c:pt idx="0">
                  <c:v>16</c:v>
                </c:pt>
                <c:pt idx="1">
                  <c:v>3</c:v>
                </c:pt>
                <c:pt idx="2">
                  <c:v>1</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Importancia de la profesión contable para CP. ORG. Y OTROS CIUD.</a:t>
            </a:r>
          </a:p>
        </c:rich>
      </c:tx>
      <c:layout/>
      <c:overlay val="0"/>
    </c:title>
    <c:autoTitleDeleted val="0"/>
    <c:plotArea>
      <c:layout/>
      <c:barChart>
        <c:barDir val="col"/>
        <c:grouping val="clustered"/>
        <c:varyColors val="0"/>
        <c:ser>
          <c:idx val="0"/>
          <c:order val="0"/>
          <c:tx>
            <c:strRef>
              <c:f>'V3 1,1,1'!$A$46</c:f>
              <c:strCache>
                <c:ptCount val="1"/>
                <c:pt idx="0">
                  <c:v>Necesaria para el buen funcionamiento y crecimiento de la empresa</c:v>
                </c:pt>
              </c:strCache>
            </c:strRef>
          </c:tx>
          <c:invertIfNegative val="0"/>
          <c:cat>
            <c:strRef>
              <c:f>'V3 1,1,1'!$B$45:$D$45</c:f>
              <c:strCache>
                <c:ptCount val="3"/>
                <c:pt idx="0">
                  <c:v>Contadores Públicos</c:v>
                </c:pt>
                <c:pt idx="1">
                  <c:v>Organizaciones </c:v>
                </c:pt>
                <c:pt idx="2">
                  <c:v>Otros Ciudadano</c:v>
                </c:pt>
              </c:strCache>
            </c:strRef>
          </c:cat>
          <c:val>
            <c:numRef>
              <c:f>'V3 1,1,1'!$B$46:$D$46</c:f>
              <c:numCache>
                <c:formatCode>General</c:formatCode>
                <c:ptCount val="3"/>
                <c:pt idx="0">
                  <c:v>13</c:v>
                </c:pt>
                <c:pt idx="1">
                  <c:v>15</c:v>
                </c:pt>
                <c:pt idx="2">
                  <c:v>16</c:v>
                </c:pt>
              </c:numCache>
            </c:numRef>
          </c:val>
        </c:ser>
        <c:ser>
          <c:idx val="1"/>
          <c:order val="1"/>
          <c:tx>
            <c:strRef>
              <c:f>'V3 1,1,1'!$A$47</c:f>
              <c:strCache>
                <c:ptCount val="1"/>
                <c:pt idx="0">
                  <c:v>Requisito por ley</c:v>
                </c:pt>
              </c:strCache>
            </c:strRef>
          </c:tx>
          <c:invertIfNegative val="0"/>
          <c:cat>
            <c:strRef>
              <c:f>'V3 1,1,1'!$B$45:$D$45</c:f>
              <c:strCache>
                <c:ptCount val="3"/>
                <c:pt idx="0">
                  <c:v>Contadores Públicos</c:v>
                </c:pt>
                <c:pt idx="1">
                  <c:v>Organizaciones </c:v>
                </c:pt>
                <c:pt idx="2">
                  <c:v>Otros Ciudadano</c:v>
                </c:pt>
              </c:strCache>
            </c:strRef>
          </c:cat>
          <c:val>
            <c:numRef>
              <c:f>'V3 1,1,1'!$B$47:$D$47</c:f>
              <c:numCache>
                <c:formatCode>General</c:formatCode>
                <c:ptCount val="3"/>
                <c:pt idx="0">
                  <c:v>4</c:v>
                </c:pt>
                <c:pt idx="1">
                  <c:v>2</c:v>
                </c:pt>
                <c:pt idx="2">
                  <c:v>3</c:v>
                </c:pt>
              </c:numCache>
            </c:numRef>
          </c:val>
        </c:ser>
        <c:ser>
          <c:idx val="2"/>
          <c:order val="2"/>
          <c:tx>
            <c:strRef>
              <c:f>'V3 1,1,1'!$A$48</c:f>
              <c:strCache>
                <c:ptCount val="1"/>
                <c:pt idx="0">
                  <c:v>Ambas</c:v>
                </c:pt>
              </c:strCache>
            </c:strRef>
          </c:tx>
          <c:invertIfNegative val="0"/>
          <c:cat>
            <c:strRef>
              <c:f>'V3 1,1,1'!$B$45:$D$45</c:f>
              <c:strCache>
                <c:ptCount val="3"/>
                <c:pt idx="0">
                  <c:v>Contadores Públicos</c:v>
                </c:pt>
                <c:pt idx="1">
                  <c:v>Organizaciones </c:v>
                </c:pt>
                <c:pt idx="2">
                  <c:v>Otros Ciudadano</c:v>
                </c:pt>
              </c:strCache>
            </c:strRef>
          </c:cat>
          <c:val>
            <c:numRef>
              <c:f>'V3 1,1,1'!$B$48:$D$48</c:f>
              <c:numCache>
                <c:formatCode>General</c:formatCode>
                <c:ptCount val="3"/>
                <c:pt idx="0">
                  <c:v>3</c:v>
                </c:pt>
                <c:pt idx="1">
                  <c:v>3</c:v>
                </c:pt>
                <c:pt idx="2">
                  <c:v>1</c:v>
                </c:pt>
              </c:numCache>
            </c:numRef>
          </c:val>
        </c:ser>
        <c:dLbls>
          <c:showLegendKey val="0"/>
          <c:showVal val="1"/>
          <c:showCatName val="0"/>
          <c:showSerName val="0"/>
          <c:showPercent val="0"/>
          <c:showBubbleSize val="0"/>
        </c:dLbls>
        <c:gapWidth val="150"/>
        <c:overlap val="-25"/>
        <c:axId val="124303232"/>
        <c:axId val="124304768"/>
      </c:barChart>
      <c:catAx>
        <c:axId val="124303232"/>
        <c:scaling>
          <c:orientation val="minMax"/>
        </c:scaling>
        <c:delete val="0"/>
        <c:axPos val="b"/>
        <c:majorTickMark val="none"/>
        <c:minorTickMark val="none"/>
        <c:tickLblPos val="nextTo"/>
        <c:crossAx val="124304768"/>
        <c:crosses val="autoZero"/>
        <c:auto val="1"/>
        <c:lblAlgn val="ctr"/>
        <c:lblOffset val="100"/>
        <c:noMultiLvlLbl val="0"/>
      </c:catAx>
      <c:valAx>
        <c:axId val="124304768"/>
        <c:scaling>
          <c:orientation val="minMax"/>
        </c:scaling>
        <c:delete val="1"/>
        <c:axPos val="l"/>
        <c:numFmt formatCode="General" sourceLinked="1"/>
        <c:majorTickMark val="out"/>
        <c:minorTickMark val="none"/>
        <c:tickLblPos val="nextTo"/>
        <c:crossAx val="12430323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Importancia de la profesión contable</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1,1,1'!$A$71:$A$73</c:f>
              <c:strCache>
                <c:ptCount val="3"/>
                <c:pt idx="0">
                  <c:v>Necesaria para el buen funcionamiento y crecimiento de la empresa</c:v>
                </c:pt>
                <c:pt idx="1">
                  <c:v>Requisito por ley</c:v>
                </c:pt>
                <c:pt idx="2">
                  <c:v>Ambas</c:v>
                </c:pt>
              </c:strCache>
            </c:strRef>
          </c:cat>
          <c:val>
            <c:numRef>
              <c:f>'V3 1,1,1'!$B$71:$B$73</c:f>
              <c:numCache>
                <c:formatCode>General</c:formatCode>
                <c:ptCount val="3"/>
                <c:pt idx="0">
                  <c:v>44</c:v>
                </c:pt>
                <c:pt idx="1">
                  <c:v>9</c:v>
                </c:pt>
                <c:pt idx="2">
                  <c:v>7</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Desempeño laboral del Contador Público según las organizaciones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2,2 '!$A$8:$A$11</c:f>
              <c:strCache>
                <c:ptCount val="4"/>
                <c:pt idx="0">
                  <c:v>Excelente</c:v>
                </c:pt>
                <c:pt idx="1">
                  <c:v>Bueno</c:v>
                </c:pt>
                <c:pt idx="2">
                  <c:v>Regular</c:v>
                </c:pt>
                <c:pt idx="3">
                  <c:v>Malo</c:v>
                </c:pt>
              </c:strCache>
            </c:strRef>
          </c:cat>
          <c:val>
            <c:numRef>
              <c:f>'V3 2,2 '!$B$8:$B$11</c:f>
              <c:numCache>
                <c:formatCode>General</c:formatCode>
                <c:ptCount val="4"/>
                <c:pt idx="0">
                  <c:v>6</c:v>
                </c:pt>
                <c:pt idx="1">
                  <c:v>12</c:v>
                </c:pt>
                <c:pt idx="2">
                  <c:v>2</c:v>
                </c:pt>
                <c:pt idx="3">
                  <c:v>0</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PROFESIONALES EN CARGOS CONTABLES ACTIVOS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'V1-2 ORG 3'!$B$28:$E$28</c:f>
              <c:strCache>
                <c:ptCount val="4"/>
                <c:pt idx="0">
                  <c:v>Contador Público</c:v>
                </c:pt>
                <c:pt idx="1">
                  <c:v>Administrador de Empresas</c:v>
                </c:pt>
                <c:pt idx="2">
                  <c:v>Economista</c:v>
                </c:pt>
                <c:pt idx="3">
                  <c:v>Otros</c:v>
                </c:pt>
              </c:strCache>
            </c:strRef>
          </c:cat>
          <c:val>
            <c:numRef>
              <c:f>'V1-2 ORG 3'!$B$29:$E$29</c:f>
              <c:numCache>
                <c:formatCode>General</c:formatCode>
                <c:ptCount val="4"/>
                <c:pt idx="0">
                  <c:v>52</c:v>
                </c:pt>
                <c:pt idx="1">
                  <c:v>21</c:v>
                </c:pt>
                <c:pt idx="2">
                  <c:v>4</c:v>
                </c:pt>
                <c:pt idx="3">
                  <c:v>33</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Desempeño laboral del Contador Público según los otros ciudadanos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2,2 '!$A$25:$A$28</c:f>
              <c:strCache>
                <c:ptCount val="4"/>
                <c:pt idx="0">
                  <c:v>Excelente</c:v>
                </c:pt>
                <c:pt idx="1">
                  <c:v>Bueno</c:v>
                </c:pt>
                <c:pt idx="2">
                  <c:v>Regular</c:v>
                </c:pt>
                <c:pt idx="3">
                  <c:v>Malo</c:v>
                </c:pt>
              </c:strCache>
            </c:strRef>
          </c:cat>
          <c:val>
            <c:numRef>
              <c:f>'V3 2,2 '!$B$25:$B$28</c:f>
              <c:numCache>
                <c:formatCode>General</c:formatCode>
                <c:ptCount val="4"/>
                <c:pt idx="0">
                  <c:v>3</c:v>
                </c:pt>
                <c:pt idx="1">
                  <c:v>15</c:v>
                </c:pt>
                <c:pt idx="2">
                  <c:v>2</c:v>
                </c:pt>
                <c:pt idx="3">
                  <c:v>0</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Desempeño Laboral del Contador</a:t>
            </a:r>
            <a:r>
              <a:rPr lang="en-US" baseline="0"/>
              <a:t> Público según las organizaciones y los otros ciudadanos</a:t>
            </a:r>
            <a:r>
              <a:rPr lang="en-US"/>
              <a:t> </a:t>
            </a:r>
          </a:p>
        </c:rich>
      </c:tx>
      <c:layout/>
      <c:overlay val="0"/>
    </c:title>
    <c:autoTitleDeleted val="0"/>
    <c:plotArea>
      <c:layout/>
      <c:barChart>
        <c:barDir val="col"/>
        <c:grouping val="clustered"/>
        <c:varyColors val="0"/>
        <c:ser>
          <c:idx val="0"/>
          <c:order val="0"/>
          <c:tx>
            <c:v>ORGANIZACIONES</c:v>
          </c:tx>
          <c:invertIfNegative val="0"/>
          <c:cat>
            <c:strRef>
              <c:f>'V3 2,2 '!$A$42:$A$45</c:f>
              <c:strCache>
                <c:ptCount val="4"/>
                <c:pt idx="0">
                  <c:v>Excelente</c:v>
                </c:pt>
                <c:pt idx="1">
                  <c:v>Bueno</c:v>
                </c:pt>
                <c:pt idx="2">
                  <c:v>Regular</c:v>
                </c:pt>
                <c:pt idx="3">
                  <c:v>Malo</c:v>
                </c:pt>
              </c:strCache>
            </c:strRef>
          </c:cat>
          <c:val>
            <c:numRef>
              <c:f>'V3 2,2 '!$B$42:$B$45</c:f>
              <c:numCache>
                <c:formatCode>General</c:formatCode>
                <c:ptCount val="4"/>
                <c:pt idx="0">
                  <c:v>6</c:v>
                </c:pt>
                <c:pt idx="1">
                  <c:v>12</c:v>
                </c:pt>
                <c:pt idx="2">
                  <c:v>2</c:v>
                </c:pt>
                <c:pt idx="3">
                  <c:v>0</c:v>
                </c:pt>
              </c:numCache>
            </c:numRef>
          </c:val>
        </c:ser>
        <c:ser>
          <c:idx val="1"/>
          <c:order val="1"/>
          <c:tx>
            <c:v>OTROS CIUDADANOS</c:v>
          </c:tx>
          <c:invertIfNegative val="0"/>
          <c:cat>
            <c:strRef>
              <c:f>'V3 2,2 '!$A$42:$A$45</c:f>
              <c:strCache>
                <c:ptCount val="4"/>
                <c:pt idx="0">
                  <c:v>Excelente</c:v>
                </c:pt>
                <c:pt idx="1">
                  <c:v>Bueno</c:v>
                </c:pt>
                <c:pt idx="2">
                  <c:v>Regular</c:v>
                </c:pt>
                <c:pt idx="3">
                  <c:v>Malo</c:v>
                </c:pt>
              </c:strCache>
            </c:strRef>
          </c:cat>
          <c:val>
            <c:numRef>
              <c:f>'V3 2,2 '!$C$42:$C$45</c:f>
              <c:numCache>
                <c:formatCode>General</c:formatCode>
                <c:ptCount val="4"/>
                <c:pt idx="0">
                  <c:v>3</c:v>
                </c:pt>
                <c:pt idx="1">
                  <c:v>15</c:v>
                </c:pt>
                <c:pt idx="2">
                  <c:v>2</c:v>
                </c:pt>
                <c:pt idx="3">
                  <c:v>0</c:v>
                </c:pt>
              </c:numCache>
            </c:numRef>
          </c:val>
        </c:ser>
        <c:dLbls>
          <c:showLegendKey val="0"/>
          <c:showVal val="1"/>
          <c:showCatName val="0"/>
          <c:showSerName val="0"/>
          <c:showPercent val="0"/>
          <c:showBubbleSize val="0"/>
        </c:dLbls>
        <c:gapWidth val="150"/>
        <c:overlap val="-25"/>
        <c:axId val="124193024"/>
        <c:axId val="124198912"/>
      </c:barChart>
      <c:catAx>
        <c:axId val="124193024"/>
        <c:scaling>
          <c:orientation val="minMax"/>
        </c:scaling>
        <c:delete val="0"/>
        <c:axPos val="b"/>
        <c:majorTickMark val="none"/>
        <c:minorTickMark val="none"/>
        <c:tickLblPos val="nextTo"/>
        <c:crossAx val="124198912"/>
        <c:crosses val="autoZero"/>
        <c:auto val="1"/>
        <c:lblAlgn val="ctr"/>
        <c:lblOffset val="100"/>
        <c:noMultiLvlLbl val="0"/>
      </c:catAx>
      <c:valAx>
        <c:axId val="124198912"/>
        <c:scaling>
          <c:orientation val="minMax"/>
        </c:scaling>
        <c:delete val="1"/>
        <c:axPos val="l"/>
        <c:numFmt formatCode="General" sourceLinked="1"/>
        <c:majorTickMark val="out"/>
        <c:minorTickMark val="none"/>
        <c:tickLblPos val="nextTo"/>
        <c:crossAx val="12419302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Desempeño laboral del Contador Público</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2,2 '!$A$53:$A$56</c:f>
              <c:strCache>
                <c:ptCount val="4"/>
                <c:pt idx="0">
                  <c:v>Excelente</c:v>
                </c:pt>
                <c:pt idx="1">
                  <c:v>Bueno</c:v>
                </c:pt>
                <c:pt idx="2">
                  <c:v>Regular</c:v>
                </c:pt>
                <c:pt idx="3">
                  <c:v>Malo</c:v>
                </c:pt>
              </c:strCache>
            </c:strRef>
          </c:cat>
          <c:val>
            <c:numRef>
              <c:f>'V3 2,2 '!$B$53:$B$56</c:f>
              <c:numCache>
                <c:formatCode>General</c:formatCode>
                <c:ptCount val="4"/>
                <c:pt idx="0">
                  <c:v>9</c:v>
                </c:pt>
                <c:pt idx="1">
                  <c:v>27</c:v>
                </c:pt>
                <c:pt idx="2">
                  <c:v>4</c:v>
                </c:pt>
                <c:pt idx="3">
                  <c:v>0</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los Contadores Públicos por</a:t>
            </a:r>
            <a:r>
              <a:rPr lang="en-US" baseline="0"/>
              <a:t> los Contadores Públicos</a:t>
            </a:r>
          </a:p>
          <a:p>
            <a:pPr>
              <a:defRPr/>
            </a:pPr>
            <a:endParaRPr lang="en-US"/>
          </a:p>
        </c:rich>
      </c:tx>
      <c:layout/>
      <c:overlay val="0"/>
    </c:title>
    <c:autoTitleDeleted val="0"/>
    <c:plotArea>
      <c:layout/>
      <c:barChart>
        <c:barDir val="col"/>
        <c:grouping val="clustered"/>
        <c:varyColors val="0"/>
        <c:ser>
          <c:idx val="0"/>
          <c:order val="0"/>
          <c:tx>
            <c:v>ALTO </c:v>
          </c:tx>
          <c:invertIfNegative val="0"/>
          <c:cat>
            <c:strRef>
              <c:f>'V3 4,7,3.'!$A$5:$A$16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4,7,3.'!$B$5:$B$16</c:f>
              <c:numCache>
                <c:formatCode>General</c:formatCode>
                <c:ptCount val="12"/>
                <c:pt idx="0">
                  <c:v>8</c:v>
                </c:pt>
                <c:pt idx="1">
                  <c:v>13</c:v>
                </c:pt>
                <c:pt idx="2">
                  <c:v>4</c:v>
                </c:pt>
                <c:pt idx="3">
                  <c:v>11</c:v>
                </c:pt>
                <c:pt idx="4">
                  <c:v>11</c:v>
                </c:pt>
                <c:pt idx="5">
                  <c:v>12</c:v>
                </c:pt>
                <c:pt idx="6">
                  <c:v>12</c:v>
                </c:pt>
                <c:pt idx="7">
                  <c:v>14</c:v>
                </c:pt>
                <c:pt idx="8">
                  <c:v>11</c:v>
                </c:pt>
                <c:pt idx="9">
                  <c:v>7</c:v>
                </c:pt>
                <c:pt idx="10">
                  <c:v>15</c:v>
                </c:pt>
                <c:pt idx="11">
                  <c:v>11</c:v>
                </c:pt>
              </c:numCache>
            </c:numRef>
          </c:val>
        </c:ser>
        <c:ser>
          <c:idx val="1"/>
          <c:order val="1"/>
          <c:tx>
            <c:v>MEDIO</c:v>
          </c:tx>
          <c:invertIfNegative val="0"/>
          <c:cat>
            <c:strRef>
              <c:f>'V3 4,7,3.'!$A$5:$A$16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4,7,3.'!$C$5:$C$16</c:f>
              <c:numCache>
                <c:formatCode>General</c:formatCode>
                <c:ptCount val="12"/>
                <c:pt idx="0">
                  <c:v>11</c:v>
                </c:pt>
                <c:pt idx="1">
                  <c:v>5</c:v>
                </c:pt>
                <c:pt idx="2">
                  <c:v>8</c:v>
                </c:pt>
                <c:pt idx="3">
                  <c:v>5</c:v>
                </c:pt>
                <c:pt idx="4">
                  <c:v>9</c:v>
                </c:pt>
                <c:pt idx="5">
                  <c:v>8</c:v>
                </c:pt>
                <c:pt idx="6">
                  <c:v>8</c:v>
                </c:pt>
                <c:pt idx="7">
                  <c:v>6</c:v>
                </c:pt>
                <c:pt idx="8">
                  <c:v>9</c:v>
                </c:pt>
                <c:pt idx="9">
                  <c:v>13</c:v>
                </c:pt>
                <c:pt idx="10">
                  <c:v>5</c:v>
                </c:pt>
                <c:pt idx="11">
                  <c:v>7</c:v>
                </c:pt>
              </c:numCache>
            </c:numRef>
          </c:val>
        </c:ser>
        <c:ser>
          <c:idx val="2"/>
          <c:order val="2"/>
          <c:tx>
            <c:v>BAJO</c:v>
          </c:tx>
          <c:invertIfNegative val="0"/>
          <c:cat>
            <c:strRef>
              <c:f>'V3 4,7,3.'!$A$5:$A$16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4,7,3.'!$D$5:$D$16</c:f>
              <c:numCache>
                <c:formatCode>General</c:formatCode>
                <c:ptCount val="12"/>
                <c:pt idx="0">
                  <c:v>1</c:v>
                </c:pt>
                <c:pt idx="1">
                  <c:v>2</c:v>
                </c:pt>
                <c:pt idx="2">
                  <c:v>8</c:v>
                </c:pt>
                <c:pt idx="3">
                  <c:v>4</c:v>
                </c:pt>
                <c:pt idx="4">
                  <c:v>0</c:v>
                </c:pt>
                <c:pt idx="5">
                  <c:v>0</c:v>
                </c:pt>
                <c:pt idx="6">
                  <c:v>0</c:v>
                </c:pt>
                <c:pt idx="7">
                  <c:v>0</c:v>
                </c:pt>
                <c:pt idx="8">
                  <c:v>0</c:v>
                </c:pt>
                <c:pt idx="9">
                  <c:v>0</c:v>
                </c:pt>
                <c:pt idx="10">
                  <c:v>0</c:v>
                </c:pt>
                <c:pt idx="11">
                  <c:v>2</c:v>
                </c:pt>
              </c:numCache>
            </c:numRef>
          </c:val>
        </c:ser>
        <c:dLbls>
          <c:showLegendKey val="0"/>
          <c:showVal val="1"/>
          <c:showCatName val="0"/>
          <c:showSerName val="0"/>
          <c:showPercent val="0"/>
          <c:showBubbleSize val="0"/>
        </c:dLbls>
        <c:gapWidth val="150"/>
        <c:axId val="124508416"/>
        <c:axId val="124534784"/>
      </c:barChart>
      <c:catAx>
        <c:axId val="124508416"/>
        <c:scaling>
          <c:orientation val="minMax"/>
        </c:scaling>
        <c:delete val="0"/>
        <c:axPos val="b"/>
        <c:majorTickMark val="none"/>
        <c:minorTickMark val="none"/>
        <c:tickLblPos val="nextTo"/>
        <c:crossAx val="124534784"/>
        <c:crosses val="autoZero"/>
        <c:auto val="1"/>
        <c:lblAlgn val="ctr"/>
        <c:lblOffset val="100"/>
        <c:noMultiLvlLbl val="0"/>
      </c:catAx>
      <c:valAx>
        <c:axId val="124534784"/>
        <c:scaling>
          <c:orientation val="minMax"/>
        </c:scaling>
        <c:delete val="1"/>
        <c:axPos val="l"/>
        <c:numFmt formatCode="General" sourceLinked="1"/>
        <c:majorTickMark val="out"/>
        <c:minorTickMark val="none"/>
        <c:tickLblPos val="nextTo"/>
        <c:crossAx val="12450841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los Economistas por los Contadores Públicos</a:t>
            </a:r>
          </a:p>
        </c:rich>
      </c:tx>
      <c:layout>
        <c:manualLayout>
          <c:xMode val="edge"/>
          <c:yMode val="edge"/>
          <c:x val="0.19698600174978126"/>
          <c:y val="1.2195121951219513E-2"/>
        </c:manualLayout>
      </c:layout>
      <c:overlay val="0"/>
    </c:title>
    <c:autoTitleDeleted val="0"/>
    <c:plotArea>
      <c:layout/>
      <c:barChart>
        <c:barDir val="col"/>
        <c:grouping val="clustered"/>
        <c:varyColors val="0"/>
        <c:ser>
          <c:idx val="0"/>
          <c:order val="0"/>
          <c:tx>
            <c:v>ALTO</c:v>
          </c:tx>
          <c:invertIfNegative val="0"/>
          <c:cat>
            <c:strRef>
              <c:f>'V3 4,7,3.'!$A$21:$A$32</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4,7,3.'!$B$21:$B$32</c:f>
              <c:numCache>
                <c:formatCode>General</c:formatCode>
                <c:ptCount val="12"/>
                <c:pt idx="0">
                  <c:v>6</c:v>
                </c:pt>
                <c:pt idx="1">
                  <c:v>6</c:v>
                </c:pt>
                <c:pt idx="2">
                  <c:v>7</c:v>
                </c:pt>
                <c:pt idx="3">
                  <c:v>12</c:v>
                </c:pt>
                <c:pt idx="4">
                  <c:v>16</c:v>
                </c:pt>
                <c:pt idx="5">
                  <c:v>10</c:v>
                </c:pt>
                <c:pt idx="6">
                  <c:v>16</c:v>
                </c:pt>
                <c:pt idx="7">
                  <c:v>8</c:v>
                </c:pt>
                <c:pt idx="8">
                  <c:v>2</c:v>
                </c:pt>
                <c:pt idx="9">
                  <c:v>6</c:v>
                </c:pt>
                <c:pt idx="10">
                  <c:v>7</c:v>
                </c:pt>
                <c:pt idx="11">
                  <c:v>3</c:v>
                </c:pt>
              </c:numCache>
            </c:numRef>
          </c:val>
        </c:ser>
        <c:ser>
          <c:idx val="1"/>
          <c:order val="1"/>
          <c:tx>
            <c:v>MEDIO</c:v>
          </c:tx>
          <c:invertIfNegative val="0"/>
          <c:cat>
            <c:strRef>
              <c:f>'V3 4,7,3.'!$A$21:$A$32</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4,7,3.'!$C$21:$C$32</c:f>
              <c:numCache>
                <c:formatCode>General</c:formatCode>
                <c:ptCount val="12"/>
                <c:pt idx="0">
                  <c:v>13</c:v>
                </c:pt>
                <c:pt idx="1">
                  <c:v>10</c:v>
                </c:pt>
                <c:pt idx="2">
                  <c:v>11</c:v>
                </c:pt>
                <c:pt idx="3">
                  <c:v>4</c:v>
                </c:pt>
                <c:pt idx="4">
                  <c:v>4</c:v>
                </c:pt>
                <c:pt idx="5">
                  <c:v>7</c:v>
                </c:pt>
                <c:pt idx="6">
                  <c:v>4</c:v>
                </c:pt>
                <c:pt idx="7">
                  <c:v>11</c:v>
                </c:pt>
                <c:pt idx="8">
                  <c:v>11</c:v>
                </c:pt>
                <c:pt idx="9">
                  <c:v>12</c:v>
                </c:pt>
                <c:pt idx="10">
                  <c:v>11</c:v>
                </c:pt>
                <c:pt idx="11">
                  <c:v>8</c:v>
                </c:pt>
              </c:numCache>
            </c:numRef>
          </c:val>
        </c:ser>
        <c:ser>
          <c:idx val="2"/>
          <c:order val="2"/>
          <c:tx>
            <c:v>BAJO</c:v>
          </c:tx>
          <c:invertIfNegative val="0"/>
          <c:cat>
            <c:strRef>
              <c:f>'V3 4,7,3.'!$A$21:$A$32</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4,7,3.'!$D$21:$D$32</c:f>
              <c:numCache>
                <c:formatCode>General</c:formatCode>
                <c:ptCount val="12"/>
                <c:pt idx="0">
                  <c:v>1</c:v>
                </c:pt>
                <c:pt idx="1">
                  <c:v>4</c:v>
                </c:pt>
                <c:pt idx="2">
                  <c:v>2</c:v>
                </c:pt>
                <c:pt idx="3">
                  <c:v>4</c:v>
                </c:pt>
                <c:pt idx="4">
                  <c:v>0</c:v>
                </c:pt>
                <c:pt idx="5">
                  <c:v>3</c:v>
                </c:pt>
                <c:pt idx="6">
                  <c:v>0</c:v>
                </c:pt>
                <c:pt idx="7">
                  <c:v>1</c:v>
                </c:pt>
                <c:pt idx="8">
                  <c:v>7</c:v>
                </c:pt>
                <c:pt idx="9">
                  <c:v>2</c:v>
                </c:pt>
                <c:pt idx="10">
                  <c:v>2</c:v>
                </c:pt>
                <c:pt idx="11">
                  <c:v>9</c:v>
                </c:pt>
              </c:numCache>
            </c:numRef>
          </c:val>
        </c:ser>
        <c:dLbls>
          <c:showLegendKey val="0"/>
          <c:showVal val="1"/>
          <c:showCatName val="0"/>
          <c:showSerName val="0"/>
          <c:showPercent val="0"/>
          <c:showBubbleSize val="0"/>
        </c:dLbls>
        <c:gapWidth val="150"/>
        <c:overlap val="-25"/>
        <c:axId val="124562432"/>
        <c:axId val="124576512"/>
      </c:barChart>
      <c:catAx>
        <c:axId val="124562432"/>
        <c:scaling>
          <c:orientation val="minMax"/>
        </c:scaling>
        <c:delete val="0"/>
        <c:axPos val="b"/>
        <c:majorTickMark val="none"/>
        <c:minorTickMark val="none"/>
        <c:tickLblPos val="nextTo"/>
        <c:crossAx val="124576512"/>
        <c:crosses val="autoZero"/>
        <c:auto val="1"/>
        <c:lblAlgn val="ctr"/>
        <c:lblOffset val="100"/>
        <c:noMultiLvlLbl val="0"/>
      </c:catAx>
      <c:valAx>
        <c:axId val="124576512"/>
        <c:scaling>
          <c:orientation val="minMax"/>
        </c:scaling>
        <c:delete val="1"/>
        <c:axPos val="l"/>
        <c:numFmt formatCode="General" sourceLinked="1"/>
        <c:majorTickMark val="out"/>
        <c:minorTickMark val="none"/>
        <c:tickLblPos val="nextTo"/>
        <c:crossAx val="12456243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los Administradores de Empresas por los Contadores</a:t>
            </a:r>
            <a:r>
              <a:rPr lang="en-US" baseline="0"/>
              <a:t> Públicos</a:t>
            </a:r>
            <a:endParaRPr lang="en-US"/>
          </a:p>
        </c:rich>
      </c:tx>
      <c:layout/>
      <c:overlay val="0"/>
    </c:title>
    <c:autoTitleDeleted val="0"/>
    <c:plotArea>
      <c:layout/>
      <c:barChart>
        <c:barDir val="col"/>
        <c:grouping val="clustered"/>
        <c:varyColors val="0"/>
        <c:ser>
          <c:idx val="0"/>
          <c:order val="0"/>
          <c:tx>
            <c:v>ALTO</c:v>
          </c:tx>
          <c:invertIfNegative val="0"/>
          <c:cat>
            <c:strRef>
              <c:f>'V3 4,7,3.'!$A$37:$A$48</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4,7,3.'!$B$37:$B$48</c:f>
              <c:numCache>
                <c:formatCode>General</c:formatCode>
                <c:ptCount val="12"/>
                <c:pt idx="0">
                  <c:v>2</c:v>
                </c:pt>
                <c:pt idx="1">
                  <c:v>11</c:v>
                </c:pt>
                <c:pt idx="2">
                  <c:v>16</c:v>
                </c:pt>
                <c:pt idx="3">
                  <c:v>7</c:v>
                </c:pt>
                <c:pt idx="4">
                  <c:v>6</c:v>
                </c:pt>
                <c:pt idx="5">
                  <c:v>4</c:v>
                </c:pt>
                <c:pt idx="6">
                  <c:v>6</c:v>
                </c:pt>
                <c:pt idx="7">
                  <c:v>7</c:v>
                </c:pt>
                <c:pt idx="8">
                  <c:v>11</c:v>
                </c:pt>
                <c:pt idx="9">
                  <c:v>10</c:v>
                </c:pt>
                <c:pt idx="10">
                  <c:v>14</c:v>
                </c:pt>
                <c:pt idx="11">
                  <c:v>18</c:v>
                </c:pt>
              </c:numCache>
            </c:numRef>
          </c:val>
        </c:ser>
        <c:ser>
          <c:idx val="1"/>
          <c:order val="1"/>
          <c:tx>
            <c:v>MEDIO</c:v>
          </c:tx>
          <c:invertIfNegative val="0"/>
          <c:cat>
            <c:strRef>
              <c:f>'V3 4,7,3.'!$A$37:$A$48</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4,7,3.'!$C$37:$C$48</c:f>
              <c:numCache>
                <c:formatCode>General</c:formatCode>
                <c:ptCount val="12"/>
                <c:pt idx="0">
                  <c:v>13</c:v>
                </c:pt>
                <c:pt idx="1">
                  <c:v>9</c:v>
                </c:pt>
                <c:pt idx="2">
                  <c:v>4</c:v>
                </c:pt>
                <c:pt idx="3">
                  <c:v>6</c:v>
                </c:pt>
                <c:pt idx="4">
                  <c:v>9</c:v>
                </c:pt>
                <c:pt idx="5">
                  <c:v>11</c:v>
                </c:pt>
                <c:pt idx="6">
                  <c:v>11</c:v>
                </c:pt>
                <c:pt idx="7">
                  <c:v>9</c:v>
                </c:pt>
                <c:pt idx="8">
                  <c:v>8</c:v>
                </c:pt>
                <c:pt idx="9">
                  <c:v>7</c:v>
                </c:pt>
                <c:pt idx="10">
                  <c:v>5</c:v>
                </c:pt>
                <c:pt idx="11">
                  <c:v>0</c:v>
                </c:pt>
              </c:numCache>
            </c:numRef>
          </c:val>
        </c:ser>
        <c:ser>
          <c:idx val="2"/>
          <c:order val="2"/>
          <c:tx>
            <c:v>BAJO</c:v>
          </c:tx>
          <c:invertIfNegative val="0"/>
          <c:cat>
            <c:strRef>
              <c:f>'V3 4,7,3.'!$A$37:$A$48</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4,7,3.'!$D$37:$D$48</c:f>
              <c:numCache>
                <c:formatCode>General</c:formatCode>
                <c:ptCount val="12"/>
                <c:pt idx="0">
                  <c:v>5</c:v>
                </c:pt>
                <c:pt idx="1">
                  <c:v>0</c:v>
                </c:pt>
                <c:pt idx="2">
                  <c:v>0</c:v>
                </c:pt>
                <c:pt idx="3">
                  <c:v>7</c:v>
                </c:pt>
                <c:pt idx="4">
                  <c:v>5</c:v>
                </c:pt>
                <c:pt idx="5">
                  <c:v>5</c:v>
                </c:pt>
                <c:pt idx="6">
                  <c:v>3</c:v>
                </c:pt>
                <c:pt idx="7">
                  <c:v>4</c:v>
                </c:pt>
                <c:pt idx="8">
                  <c:v>1</c:v>
                </c:pt>
                <c:pt idx="9">
                  <c:v>3</c:v>
                </c:pt>
                <c:pt idx="10">
                  <c:v>1</c:v>
                </c:pt>
                <c:pt idx="11">
                  <c:v>2</c:v>
                </c:pt>
              </c:numCache>
            </c:numRef>
          </c:val>
        </c:ser>
        <c:dLbls>
          <c:showLegendKey val="0"/>
          <c:showVal val="1"/>
          <c:showCatName val="0"/>
          <c:showSerName val="0"/>
          <c:showPercent val="0"/>
          <c:showBubbleSize val="0"/>
        </c:dLbls>
        <c:gapWidth val="150"/>
        <c:overlap val="-25"/>
        <c:axId val="124686336"/>
        <c:axId val="124687872"/>
      </c:barChart>
      <c:catAx>
        <c:axId val="124686336"/>
        <c:scaling>
          <c:orientation val="minMax"/>
        </c:scaling>
        <c:delete val="0"/>
        <c:axPos val="b"/>
        <c:majorTickMark val="none"/>
        <c:minorTickMark val="none"/>
        <c:tickLblPos val="nextTo"/>
        <c:crossAx val="124687872"/>
        <c:crosses val="autoZero"/>
        <c:auto val="1"/>
        <c:lblAlgn val="ctr"/>
        <c:lblOffset val="100"/>
        <c:noMultiLvlLbl val="0"/>
      </c:catAx>
      <c:valAx>
        <c:axId val="124687872"/>
        <c:scaling>
          <c:orientation val="minMax"/>
        </c:scaling>
        <c:delete val="1"/>
        <c:axPos val="l"/>
        <c:numFmt formatCode="General" sourceLinked="1"/>
        <c:majorTickMark val="out"/>
        <c:minorTickMark val="none"/>
        <c:tickLblPos val="nextTo"/>
        <c:crossAx val="12468633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a:t>
            </a:r>
            <a:r>
              <a:rPr lang="en-US" baseline="0"/>
              <a:t> general del Contador Público respecto del profesional contable, economico, administrador</a:t>
            </a:r>
          </a:p>
          <a:p>
            <a:pPr>
              <a:defRPr/>
            </a:pPr>
            <a:endParaRPr lang="en-US"/>
          </a:p>
        </c:rich>
      </c:tx>
      <c:layout/>
      <c:overlay val="0"/>
    </c:title>
    <c:autoTitleDeleted val="0"/>
    <c:plotArea>
      <c:layout/>
      <c:barChart>
        <c:barDir val="col"/>
        <c:grouping val="clustered"/>
        <c:varyColors val="0"/>
        <c:ser>
          <c:idx val="0"/>
          <c:order val="0"/>
          <c:tx>
            <c:strRef>
              <c:f>'V3 4,7,3.'!$A$58</c:f>
              <c:strCache>
                <c:ptCount val="1"/>
                <c:pt idx="0">
                  <c:v>Contadores Públicos</c:v>
                </c:pt>
              </c:strCache>
            </c:strRef>
          </c:tx>
          <c:invertIfNegative val="0"/>
          <c:cat>
            <c:strRef>
              <c:f>'V3 4,7,3.'!$B$57:$D$57</c:f>
              <c:strCache>
                <c:ptCount val="3"/>
                <c:pt idx="0">
                  <c:v>A</c:v>
                </c:pt>
                <c:pt idx="1">
                  <c:v>M</c:v>
                </c:pt>
                <c:pt idx="2">
                  <c:v>B</c:v>
                </c:pt>
              </c:strCache>
            </c:strRef>
          </c:cat>
          <c:val>
            <c:numRef>
              <c:f>'V3 4,7,3.'!$B$58:$D$58</c:f>
              <c:numCache>
                <c:formatCode>0%</c:formatCode>
                <c:ptCount val="3"/>
                <c:pt idx="0">
                  <c:v>0.53749999999999998</c:v>
                </c:pt>
                <c:pt idx="1">
                  <c:v>0.39166666666666666</c:v>
                </c:pt>
                <c:pt idx="2">
                  <c:v>7.0833333333333331E-2</c:v>
                </c:pt>
              </c:numCache>
            </c:numRef>
          </c:val>
        </c:ser>
        <c:ser>
          <c:idx val="1"/>
          <c:order val="1"/>
          <c:tx>
            <c:strRef>
              <c:f>'V3 4,7,3.'!$A$59</c:f>
              <c:strCache>
                <c:ptCount val="1"/>
                <c:pt idx="0">
                  <c:v>Economistas</c:v>
                </c:pt>
              </c:strCache>
            </c:strRef>
          </c:tx>
          <c:invertIfNegative val="0"/>
          <c:cat>
            <c:strRef>
              <c:f>'V3 4,7,3.'!$B$57:$D$57</c:f>
              <c:strCache>
                <c:ptCount val="3"/>
                <c:pt idx="0">
                  <c:v>A</c:v>
                </c:pt>
                <c:pt idx="1">
                  <c:v>M</c:v>
                </c:pt>
                <c:pt idx="2">
                  <c:v>B</c:v>
                </c:pt>
              </c:strCache>
            </c:strRef>
          </c:cat>
          <c:val>
            <c:numRef>
              <c:f>'V3 4,7,3.'!$B$59:$D$59</c:f>
              <c:numCache>
                <c:formatCode>0%</c:formatCode>
                <c:ptCount val="3"/>
                <c:pt idx="0">
                  <c:v>0.41249999999999998</c:v>
                </c:pt>
                <c:pt idx="1">
                  <c:v>0.44166666666666665</c:v>
                </c:pt>
                <c:pt idx="2">
                  <c:v>0.14583333333333334</c:v>
                </c:pt>
              </c:numCache>
            </c:numRef>
          </c:val>
        </c:ser>
        <c:ser>
          <c:idx val="2"/>
          <c:order val="2"/>
          <c:tx>
            <c:strRef>
              <c:f>'V3 4,7,3.'!$A$60</c:f>
              <c:strCache>
                <c:ptCount val="1"/>
                <c:pt idx="0">
                  <c:v>Administradores de Empresas</c:v>
                </c:pt>
              </c:strCache>
            </c:strRef>
          </c:tx>
          <c:invertIfNegative val="0"/>
          <c:cat>
            <c:strRef>
              <c:f>'V3 4,7,3.'!$B$57:$D$57</c:f>
              <c:strCache>
                <c:ptCount val="3"/>
                <c:pt idx="0">
                  <c:v>A</c:v>
                </c:pt>
                <c:pt idx="1">
                  <c:v>M</c:v>
                </c:pt>
                <c:pt idx="2">
                  <c:v>B</c:v>
                </c:pt>
              </c:strCache>
            </c:strRef>
          </c:cat>
          <c:val>
            <c:numRef>
              <c:f>'V3 4,7,3.'!$B$60:$D$60</c:f>
              <c:numCache>
                <c:formatCode>0%</c:formatCode>
                <c:ptCount val="3"/>
                <c:pt idx="0">
                  <c:v>0.46666666666666667</c:v>
                </c:pt>
                <c:pt idx="1">
                  <c:v>0.38333333333333336</c:v>
                </c:pt>
                <c:pt idx="2">
                  <c:v>0.15</c:v>
                </c:pt>
              </c:numCache>
            </c:numRef>
          </c:val>
        </c:ser>
        <c:dLbls>
          <c:showLegendKey val="0"/>
          <c:showVal val="1"/>
          <c:showCatName val="0"/>
          <c:showSerName val="0"/>
          <c:showPercent val="0"/>
          <c:showBubbleSize val="0"/>
        </c:dLbls>
        <c:gapWidth val="150"/>
        <c:overlap val="-25"/>
        <c:axId val="125068032"/>
        <c:axId val="125069568"/>
      </c:barChart>
      <c:catAx>
        <c:axId val="125068032"/>
        <c:scaling>
          <c:orientation val="minMax"/>
        </c:scaling>
        <c:delete val="0"/>
        <c:axPos val="b"/>
        <c:numFmt formatCode="0%" sourceLinked="1"/>
        <c:majorTickMark val="none"/>
        <c:minorTickMark val="none"/>
        <c:tickLblPos val="nextTo"/>
        <c:crossAx val="125069568"/>
        <c:crosses val="autoZero"/>
        <c:auto val="1"/>
        <c:lblAlgn val="ctr"/>
        <c:lblOffset val="100"/>
        <c:noMultiLvlLbl val="0"/>
      </c:catAx>
      <c:valAx>
        <c:axId val="125069568"/>
        <c:scaling>
          <c:orientation val="minMax"/>
        </c:scaling>
        <c:delete val="1"/>
        <c:axPos val="l"/>
        <c:numFmt formatCode="0%" sourceLinked="1"/>
        <c:majorTickMark val="out"/>
        <c:minorTickMark val="none"/>
        <c:tickLblPos val="nextTo"/>
        <c:crossAx val="12506803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Concepto general de los Contadores Públicos, los Economistas y los Administradores de Empresas</a:t>
            </a:r>
          </a:p>
        </c:rich>
      </c:tx>
      <c:layout/>
      <c:overlay val="0"/>
    </c:title>
    <c:autoTitleDeleted val="0"/>
    <c:plotArea>
      <c:layout/>
      <c:barChart>
        <c:barDir val="col"/>
        <c:grouping val="clustered"/>
        <c:varyColors val="0"/>
        <c:ser>
          <c:idx val="0"/>
          <c:order val="0"/>
          <c:tx>
            <c:strRef>
              <c:f>'V3 4,7,3.'!$A$239</c:f>
              <c:strCache>
                <c:ptCount val="1"/>
                <c:pt idx="0">
                  <c:v>Contadores Públicos</c:v>
                </c:pt>
              </c:strCache>
            </c:strRef>
          </c:tx>
          <c:invertIfNegative val="0"/>
          <c:cat>
            <c:strRef>
              <c:f>'V3 4,7,3.'!$B$238:$D$238</c:f>
              <c:strCache>
                <c:ptCount val="3"/>
                <c:pt idx="0">
                  <c:v>A</c:v>
                </c:pt>
                <c:pt idx="1">
                  <c:v>M</c:v>
                </c:pt>
                <c:pt idx="2">
                  <c:v>B</c:v>
                </c:pt>
              </c:strCache>
            </c:strRef>
          </c:cat>
          <c:val>
            <c:numRef>
              <c:f>'V3 4,7,3.'!$B$239:$D$239</c:f>
              <c:numCache>
                <c:formatCode>0%</c:formatCode>
                <c:ptCount val="3"/>
                <c:pt idx="0">
                  <c:v>0.55277777777777781</c:v>
                </c:pt>
                <c:pt idx="1">
                  <c:v>0.36249999999999999</c:v>
                </c:pt>
                <c:pt idx="2">
                  <c:v>8.4722222222222227E-2</c:v>
                </c:pt>
              </c:numCache>
            </c:numRef>
          </c:val>
        </c:ser>
        <c:ser>
          <c:idx val="1"/>
          <c:order val="1"/>
          <c:tx>
            <c:strRef>
              <c:f>'V3 4,7,3.'!$A$240</c:f>
              <c:strCache>
                <c:ptCount val="1"/>
                <c:pt idx="0">
                  <c:v>Economistas</c:v>
                </c:pt>
              </c:strCache>
            </c:strRef>
          </c:tx>
          <c:invertIfNegative val="0"/>
          <c:cat>
            <c:strRef>
              <c:f>'V3 4,7,3.'!$B$238:$D$238</c:f>
              <c:strCache>
                <c:ptCount val="3"/>
                <c:pt idx="0">
                  <c:v>A</c:v>
                </c:pt>
                <c:pt idx="1">
                  <c:v>M</c:v>
                </c:pt>
                <c:pt idx="2">
                  <c:v>B</c:v>
                </c:pt>
              </c:strCache>
            </c:strRef>
          </c:cat>
          <c:val>
            <c:numRef>
              <c:f>'V3 4,7,3.'!$B$240:$D$240</c:f>
              <c:numCache>
                <c:formatCode>0%</c:formatCode>
                <c:ptCount val="3"/>
                <c:pt idx="0">
                  <c:v>0.51111111111111107</c:v>
                </c:pt>
                <c:pt idx="1">
                  <c:v>0.36666666666666664</c:v>
                </c:pt>
                <c:pt idx="2">
                  <c:v>0.12222222222222222</c:v>
                </c:pt>
              </c:numCache>
            </c:numRef>
          </c:val>
        </c:ser>
        <c:ser>
          <c:idx val="2"/>
          <c:order val="2"/>
          <c:tx>
            <c:strRef>
              <c:f>'V3 4,7,3.'!$A$241</c:f>
              <c:strCache>
                <c:ptCount val="1"/>
                <c:pt idx="0">
                  <c:v>Administradores de Empresas</c:v>
                </c:pt>
              </c:strCache>
            </c:strRef>
          </c:tx>
          <c:invertIfNegative val="0"/>
          <c:cat>
            <c:strRef>
              <c:f>'V3 4,7,3.'!$B$238:$D$238</c:f>
              <c:strCache>
                <c:ptCount val="3"/>
                <c:pt idx="0">
                  <c:v>A</c:v>
                </c:pt>
                <c:pt idx="1">
                  <c:v>M</c:v>
                </c:pt>
                <c:pt idx="2">
                  <c:v>B</c:v>
                </c:pt>
              </c:strCache>
            </c:strRef>
          </c:cat>
          <c:val>
            <c:numRef>
              <c:f>'V3 4,7,3.'!$B$241:$D$241</c:f>
              <c:numCache>
                <c:formatCode>0%</c:formatCode>
                <c:ptCount val="3"/>
                <c:pt idx="0">
                  <c:v>0.52222222222222225</c:v>
                </c:pt>
                <c:pt idx="1">
                  <c:v>0.38194444444444442</c:v>
                </c:pt>
                <c:pt idx="2">
                  <c:v>9.583333333333334E-2</c:v>
                </c:pt>
              </c:numCache>
            </c:numRef>
          </c:val>
        </c:ser>
        <c:dLbls>
          <c:showLegendKey val="0"/>
          <c:showVal val="1"/>
          <c:showCatName val="0"/>
          <c:showSerName val="0"/>
          <c:showPercent val="0"/>
          <c:showBubbleSize val="0"/>
        </c:dLbls>
        <c:gapWidth val="150"/>
        <c:overlap val="-25"/>
        <c:axId val="124986880"/>
        <c:axId val="124988416"/>
      </c:barChart>
      <c:catAx>
        <c:axId val="124986880"/>
        <c:scaling>
          <c:orientation val="minMax"/>
        </c:scaling>
        <c:delete val="0"/>
        <c:axPos val="b"/>
        <c:majorTickMark val="none"/>
        <c:minorTickMark val="none"/>
        <c:tickLblPos val="nextTo"/>
        <c:crossAx val="124988416"/>
        <c:crosses val="autoZero"/>
        <c:auto val="1"/>
        <c:lblAlgn val="ctr"/>
        <c:lblOffset val="100"/>
        <c:noMultiLvlLbl val="0"/>
      </c:catAx>
      <c:valAx>
        <c:axId val="124988416"/>
        <c:scaling>
          <c:orientation val="minMax"/>
        </c:scaling>
        <c:delete val="1"/>
        <c:axPos val="l"/>
        <c:numFmt formatCode="0%" sourceLinked="1"/>
        <c:majorTickMark val="out"/>
        <c:minorTickMark val="none"/>
        <c:tickLblPos val="nextTo"/>
        <c:crossAx val="12498688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general del Contador Público </a:t>
            </a:r>
          </a:p>
        </c:rich>
      </c:tx>
      <c:layout/>
      <c:overlay val="0"/>
    </c:title>
    <c:autoTitleDeleted val="0"/>
    <c:plotArea>
      <c:layout/>
      <c:barChart>
        <c:barDir val="col"/>
        <c:grouping val="clustered"/>
        <c:varyColors val="0"/>
        <c:ser>
          <c:idx val="0"/>
          <c:order val="0"/>
          <c:tx>
            <c:strRef>
              <c:f>'V3 4,7,3.'!$B$278</c:f>
              <c:strCache>
                <c:ptCount val="1"/>
                <c:pt idx="0">
                  <c:v>A</c:v>
                </c:pt>
              </c:strCache>
            </c:strRef>
          </c:tx>
          <c:invertIfNegative val="0"/>
          <c:cat>
            <c:strRef>
              <c:f>'V3 4,7,3.'!$A$279:$A$290</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4,7,3.'!$B$279:$B$290</c:f>
              <c:numCache>
                <c:formatCode>General</c:formatCode>
                <c:ptCount val="12"/>
                <c:pt idx="0">
                  <c:v>31</c:v>
                </c:pt>
                <c:pt idx="1">
                  <c:v>37</c:v>
                </c:pt>
                <c:pt idx="2">
                  <c:v>17</c:v>
                </c:pt>
                <c:pt idx="3">
                  <c:v>30</c:v>
                </c:pt>
                <c:pt idx="4">
                  <c:v>33</c:v>
                </c:pt>
                <c:pt idx="5">
                  <c:v>32</c:v>
                </c:pt>
                <c:pt idx="6">
                  <c:v>45</c:v>
                </c:pt>
                <c:pt idx="7">
                  <c:v>46</c:v>
                </c:pt>
                <c:pt idx="8">
                  <c:v>34</c:v>
                </c:pt>
                <c:pt idx="9">
                  <c:v>20</c:v>
                </c:pt>
                <c:pt idx="10">
                  <c:v>44</c:v>
                </c:pt>
                <c:pt idx="11">
                  <c:v>29</c:v>
                </c:pt>
              </c:numCache>
            </c:numRef>
          </c:val>
        </c:ser>
        <c:ser>
          <c:idx val="1"/>
          <c:order val="1"/>
          <c:tx>
            <c:strRef>
              <c:f>'V3 4,7,3.'!$C$278</c:f>
              <c:strCache>
                <c:ptCount val="1"/>
                <c:pt idx="0">
                  <c:v>M</c:v>
                </c:pt>
              </c:strCache>
            </c:strRef>
          </c:tx>
          <c:invertIfNegative val="0"/>
          <c:cat>
            <c:strRef>
              <c:f>'V3 4,7,3.'!$A$279:$A$290</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4,7,3.'!$C$279:$C$290</c:f>
              <c:numCache>
                <c:formatCode>General</c:formatCode>
                <c:ptCount val="12"/>
                <c:pt idx="0">
                  <c:v>26</c:v>
                </c:pt>
                <c:pt idx="1">
                  <c:v>20</c:v>
                </c:pt>
                <c:pt idx="2">
                  <c:v>26</c:v>
                </c:pt>
                <c:pt idx="3">
                  <c:v>17</c:v>
                </c:pt>
                <c:pt idx="4">
                  <c:v>26</c:v>
                </c:pt>
                <c:pt idx="5">
                  <c:v>25</c:v>
                </c:pt>
                <c:pt idx="6">
                  <c:v>14</c:v>
                </c:pt>
                <c:pt idx="7">
                  <c:v>13</c:v>
                </c:pt>
                <c:pt idx="8">
                  <c:v>22</c:v>
                </c:pt>
                <c:pt idx="9">
                  <c:v>34</c:v>
                </c:pt>
                <c:pt idx="10">
                  <c:v>14</c:v>
                </c:pt>
                <c:pt idx="11">
                  <c:v>24</c:v>
                </c:pt>
              </c:numCache>
            </c:numRef>
          </c:val>
        </c:ser>
        <c:ser>
          <c:idx val="2"/>
          <c:order val="2"/>
          <c:tx>
            <c:strRef>
              <c:f>'V3 4,7,3.'!$D$278</c:f>
              <c:strCache>
                <c:ptCount val="1"/>
                <c:pt idx="0">
                  <c:v>B</c:v>
                </c:pt>
              </c:strCache>
            </c:strRef>
          </c:tx>
          <c:invertIfNegative val="0"/>
          <c:cat>
            <c:strRef>
              <c:f>'V3 4,7,3.'!$A$279:$A$290</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4,7,3.'!$D$279:$D$290</c:f>
              <c:numCache>
                <c:formatCode>General</c:formatCode>
                <c:ptCount val="12"/>
                <c:pt idx="0">
                  <c:v>3</c:v>
                </c:pt>
                <c:pt idx="1">
                  <c:v>3</c:v>
                </c:pt>
                <c:pt idx="2">
                  <c:v>17</c:v>
                </c:pt>
                <c:pt idx="3">
                  <c:v>13</c:v>
                </c:pt>
                <c:pt idx="4">
                  <c:v>1</c:v>
                </c:pt>
                <c:pt idx="5">
                  <c:v>3</c:v>
                </c:pt>
                <c:pt idx="6">
                  <c:v>1</c:v>
                </c:pt>
                <c:pt idx="7">
                  <c:v>1</c:v>
                </c:pt>
                <c:pt idx="8">
                  <c:v>4</c:v>
                </c:pt>
                <c:pt idx="9">
                  <c:v>6</c:v>
                </c:pt>
                <c:pt idx="10">
                  <c:v>2</c:v>
                </c:pt>
                <c:pt idx="11">
                  <c:v>7</c:v>
                </c:pt>
              </c:numCache>
            </c:numRef>
          </c:val>
        </c:ser>
        <c:dLbls>
          <c:showLegendKey val="0"/>
          <c:showVal val="1"/>
          <c:showCatName val="0"/>
          <c:showSerName val="0"/>
          <c:showPercent val="0"/>
          <c:showBubbleSize val="0"/>
        </c:dLbls>
        <c:gapWidth val="150"/>
        <c:overlap val="-25"/>
        <c:axId val="125040896"/>
        <c:axId val="124727296"/>
      </c:barChart>
      <c:catAx>
        <c:axId val="125040896"/>
        <c:scaling>
          <c:orientation val="minMax"/>
        </c:scaling>
        <c:delete val="0"/>
        <c:axPos val="b"/>
        <c:majorTickMark val="none"/>
        <c:minorTickMark val="none"/>
        <c:tickLblPos val="nextTo"/>
        <c:crossAx val="124727296"/>
        <c:crosses val="autoZero"/>
        <c:auto val="1"/>
        <c:lblAlgn val="ctr"/>
        <c:lblOffset val="100"/>
        <c:noMultiLvlLbl val="0"/>
      </c:catAx>
      <c:valAx>
        <c:axId val="124727296"/>
        <c:scaling>
          <c:orientation val="minMax"/>
        </c:scaling>
        <c:delete val="1"/>
        <c:axPos val="l"/>
        <c:numFmt formatCode="General" sourceLinked="1"/>
        <c:majorTickMark val="out"/>
        <c:minorTickMark val="none"/>
        <c:tickLblPos val="nextTo"/>
        <c:crossAx val="12504089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general del Economista</a:t>
            </a:r>
          </a:p>
        </c:rich>
      </c:tx>
      <c:layout/>
      <c:overlay val="0"/>
    </c:title>
    <c:autoTitleDeleted val="0"/>
    <c:plotArea>
      <c:layout/>
      <c:barChart>
        <c:barDir val="col"/>
        <c:grouping val="clustered"/>
        <c:varyColors val="0"/>
        <c:ser>
          <c:idx val="0"/>
          <c:order val="0"/>
          <c:tx>
            <c:strRef>
              <c:f>'V3 4,7,3.'!$B$312</c:f>
              <c:strCache>
                <c:ptCount val="1"/>
                <c:pt idx="0">
                  <c:v>A</c:v>
                </c:pt>
              </c:strCache>
            </c:strRef>
          </c:tx>
          <c:invertIfNegative val="0"/>
          <c:cat>
            <c:strRef>
              <c:f>'V3 4,7,3.'!$A$313:$A$324</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4,7,3.'!$B$313:$B$324</c:f>
              <c:numCache>
                <c:formatCode>General</c:formatCode>
                <c:ptCount val="12"/>
                <c:pt idx="0">
                  <c:v>29</c:v>
                </c:pt>
                <c:pt idx="1">
                  <c:v>26</c:v>
                </c:pt>
                <c:pt idx="2">
                  <c:v>34</c:v>
                </c:pt>
                <c:pt idx="3">
                  <c:v>23</c:v>
                </c:pt>
                <c:pt idx="4">
                  <c:v>48</c:v>
                </c:pt>
                <c:pt idx="5">
                  <c:v>35</c:v>
                </c:pt>
                <c:pt idx="6">
                  <c:v>51</c:v>
                </c:pt>
                <c:pt idx="7">
                  <c:v>30</c:v>
                </c:pt>
                <c:pt idx="8">
                  <c:v>22</c:v>
                </c:pt>
                <c:pt idx="9">
                  <c:v>23</c:v>
                </c:pt>
                <c:pt idx="10">
                  <c:v>32</c:v>
                </c:pt>
                <c:pt idx="11">
                  <c:v>15</c:v>
                </c:pt>
              </c:numCache>
            </c:numRef>
          </c:val>
        </c:ser>
        <c:ser>
          <c:idx val="1"/>
          <c:order val="1"/>
          <c:tx>
            <c:strRef>
              <c:f>'V3 4,7,3.'!$C$312</c:f>
              <c:strCache>
                <c:ptCount val="1"/>
                <c:pt idx="0">
                  <c:v>M</c:v>
                </c:pt>
              </c:strCache>
            </c:strRef>
          </c:tx>
          <c:invertIfNegative val="0"/>
          <c:cat>
            <c:strRef>
              <c:f>'V3 4,7,3.'!$A$313:$A$324</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4,7,3.'!$C$313:$C$324</c:f>
              <c:numCache>
                <c:formatCode>General</c:formatCode>
                <c:ptCount val="12"/>
                <c:pt idx="0">
                  <c:v>28</c:v>
                </c:pt>
                <c:pt idx="1">
                  <c:v>24</c:v>
                </c:pt>
                <c:pt idx="2">
                  <c:v>22</c:v>
                </c:pt>
                <c:pt idx="3">
                  <c:v>22</c:v>
                </c:pt>
                <c:pt idx="4">
                  <c:v>10</c:v>
                </c:pt>
                <c:pt idx="5">
                  <c:v>18</c:v>
                </c:pt>
                <c:pt idx="6">
                  <c:v>7</c:v>
                </c:pt>
                <c:pt idx="7">
                  <c:v>25</c:v>
                </c:pt>
                <c:pt idx="8">
                  <c:v>29</c:v>
                </c:pt>
                <c:pt idx="9">
                  <c:v>29</c:v>
                </c:pt>
                <c:pt idx="10">
                  <c:v>22</c:v>
                </c:pt>
                <c:pt idx="11">
                  <c:v>28</c:v>
                </c:pt>
              </c:numCache>
            </c:numRef>
          </c:val>
        </c:ser>
        <c:ser>
          <c:idx val="2"/>
          <c:order val="2"/>
          <c:tx>
            <c:strRef>
              <c:f>'V3 4,7,3.'!$D$312</c:f>
              <c:strCache>
                <c:ptCount val="1"/>
                <c:pt idx="0">
                  <c:v>B</c:v>
                </c:pt>
              </c:strCache>
            </c:strRef>
          </c:tx>
          <c:invertIfNegative val="0"/>
          <c:cat>
            <c:strRef>
              <c:f>'V3 4,7,3.'!$A$313:$A$324</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4,7,3.'!$D$313:$D$324</c:f>
              <c:numCache>
                <c:formatCode>General</c:formatCode>
                <c:ptCount val="12"/>
                <c:pt idx="0">
                  <c:v>3</c:v>
                </c:pt>
                <c:pt idx="1">
                  <c:v>10</c:v>
                </c:pt>
                <c:pt idx="2">
                  <c:v>4</c:v>
                </c:pt>
                <c:pt idx="3">
                  <c:v>15</c:v>
                </c:pt>
                <c:pt idx="4">
                  <c:v>2</c:v>
                </c:pt>
                <c:pt idx="5">
                  <c:v>7</c:v>
                </c:pt>
                <c:pt idx="6">
                  <c:v>2</c:v>
                </c:pt>
                <c:pt idx="7">
                  <c:v>5</c:v>
                </c:pt>
                <c:pt idx="8">
                  <c:v>9</c:v>
                </c:pt>
                <c:pt idx="9">
                  <c:v>8</c:v>
                </c:pt>
                <c:pt idx="10">
                  <c:v>6</c:v>
                </c:pt>
                <c:pt idx="11">
                  <c:v>17</c:v>
                </c:pt>
              </c:numCache>
            </c:numRef>
          </c:val>
        </c:ser>
        <c:dLbls>
          <c:showLegendKey val="0"/>
          <c:showVal val="1"/>
          <c:showCatName val="0"/>
          <c:showSerName val="0"/>
          <c:showPercent val="0"/>
          <c:showBubbleSize val="0"/>
        </c:dLbls>
        <c:gapWidth val="150"/>
        <c:overlap val="-25"/>
        <c:axId val="124750848"/>
        <c:axId val="124756736"/>
      </c:barChart>
      <c:catAx>
        <c:axId val="124750848"/>
        <c:scaling>
          <c:orientation val="minMax"/>
        </c:scaling>
        <c:delete val="0"/>
        <c:axPos val="b"/>
        <c:majorTickMark val="none"/>
        <c:minorTickMark val="none"/>
        <c:tickLblPos val="nextTo"/>
        <c:crossAx val="124756736"/>
        <c:crosses val="autoZero"/>
        <c:auto val="1"/>
        <c:lblAlgn val="ctr"/>
        <c:lblOffset val="100"/>
        <c:noMultiLvlLbl val="0"/>
      </c:catAx>
      <c:valAx>
        <c:axId val="124756736"/>
        <c:scaling>
          <c:orientation val="minMax"/>
        </c:scaling>
        <c:delete val="1"/>
        <c:axPos val="l"/>
        <c:numFmt formatCode="General" sourceLinked="1"/>
        <c:majorTickMark val="out"/>
        <c:minorTickMark val="none"/>
        <c:tickLblPos val="nextTo"/>
        <c:crossAx val="12475084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OCUPACIÓN DE LOS PROFESIONALES CONTABLES</a:t>
            </a:r>
          </a:p>
        </c:rich>
      </c:tx>
      <c:layout/>
      <c:overlay val="0"/>
    </c:title>
    <c:autoTitleDeleted val="0"/>
    <c:plotArea>
      <c:layout/>
      <c:pieChart>
        <c:varyColors val="1"/>
        <c:ser>
          <c:idx val="0"/>
          <c:order val="0"/>
          <c:tx>
            <c:strRef>
              <c:f>'V2 CP 2'!$B$7</c:f>
              <c:strCache>
                <c:ptCount val="1"/>
                <c:pt idx="0">
                  <c:v># PERSONAS</c:v>
                </c:pt>
              </c:strCache>
            </c:strRef>
          </c:tx>
          <c:dLbls>
            <c:showLegendKey val="0"/>
            <c:showVal val="0"/>
            <c:showCatName val="0"/>
            <c:showSerName val="0"/>
            <c:showPercent val="1"/>
            <c:showBubbleSize val="0"/>
            <c:showLeaderLines val="1"/>
          </c:dLbls>
          <c:cat>
            <c:strRef>
              <c:f>'V2 CP 2'!$A$8:$A$20</c:f>
              <c:strCache>
                <c:ptCount val="13"/>
                <c:pt idx="0">
                  <c:v>Contador Público</c:v>
                </c:pt>
                <c:pt idx="1">
                  <c:v>Asesor Tributario</c:v>
                </c:pt>
                <c:pt idx="2">
                  <c:v>Analista Financiero</c:v>
                </c:pt>
                <c:pt idx="3">
                  <c:v>Gerene General</c:v>
                </c:pt>
                <c:pt idx="4">
                  <c:v>Auditor Interno</c:v>
                </c:pt>
                <c:pt idx="5">
                  <c:v>Auditor Externo - Revisor Fiscal</c:v>
                </c:pt>
                <c:pt idx="6">
                  <c:v>Coordinador de Costos</c:v>
                </c:pt>
                <c:pt idx="7">
                  <c:v>Jefe de Control Interno</c:v>
                </c:pt>
                <c:pt idx="8">
                  <c:v>Tesorero</c:v>
                </c:pt>
                <c:pt idx="9">
                  <c:v>Jefe de Nómina</c:v>
                </c:pt>
                <c:pt idx="10">
                  <c:v>Jefe de Cartera</c:v>
                </c:pt>
                <c:pt idx="11">
                  <c:v>Coordinador de Planeación y Presupuesto</c:v>
                </c:pt>
                <c:pt idx="12">
                  <c:v>Otros (Ejemplo Auxiliar Contable)</c:v>
                </c:pt>
              </c:strCache>
            </c:strRef>
          </c:cat>
          <c:val>
            <c:numRef>
              <c:f>'V2 CP 2'!$B$8:$B$20</c:f>
              <c:numCache>
                <c:formatCode>General</c:formatCode>
                <c:ptCount val="13"/>
                <c:pt idx="0">
                  <c:v>9</c:v>
                </c:pt>
                <c:pt idx="1">
                  <c:v>1</c:v>
                </c:pt>
                <c:pt idx="2">
                  <c:v>2</c:v>
                </c:pt>
                <c:pt idx="3">
                  <c:v>0</c:v>
                </c:pt>
                <c:pt idx="4">
                  <c:v>1</c:v>
                </c:pt>
                <c:pt idx="5">
                  <c:v>7</c:v>
                </c:pt>
                <c:pt idx="6">
                  <c:v>0</c:v>
                </c:pt>
                <c:pt idx="7">
                  <c:v>0</c:v>
                </c:pt>
                <c:pt idx="8">
                  <c:v>0</c:v>
                </c:pt>
                <c:pt idx="9">
                  <c:v>0</c:v>
                </c:pt>
                <c:pt idx="10">
                  <c:v>0</c:v>
                </c:pt>
                <c:pt idx="11">
                  <c:v>0</c:v>
                </c:pt>
                <c:pt idx="12">
                  <c:v>4</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general del Administrador de Empresas</a:t>
            </a:r>
          </a:p>
        </c:rich>
      </c:tx>
      <c:layout/>
      <c:overlay val="0"/>
    </c:title>
    <c:autoTitleDeleted val="0"/>
    <c:plotArea>
      <c:layout/>
      <c:barChart>
        <c:barDir val="col"/>
        <c:grouping val="clustered"/>
        <c:varyColors val="0"/>
        <c:ser>
          <c:idx val="0"/>
          <c:order val="0"/>
          <c:tx>
            <c:strRef>
              <c:f>'V3 4,7,3.'!$B$346</c:f>
              <c:strCache>
                <c:ptCount val="1"/>
                <c:pt idx="0">
                  <c:v>A</c:v>
                </c:pt>
              </c:strCache>
            </c:strRef>
          </c:tx>
          <c:invertIfNegative val="0"/>
          <c:cat>
            <c:strRef>
              <c:f>'V3 4,7,3.'!$A$347:$A$358</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4,7,3.'!$B$347:$B$358</c:f>
              <c:numCache>
                <c:formatCode>General</c:formatCode>
                <c:ptCount val="12"/>
                <c:pt idx="0">
                  <c:v>23</c:v>
                </c:pt>
                <c:pt idx="1">
                  <c:v>30</c:v>
                </c:pt>
                <c:pt idx="2">
                  <c:v>50</c:v>
                </c:pt>
                <c:pt idx="3">
                  <c:v>20</c:v>
                </c:pt>
                <c:pt idx="4">
                  <c:v>28</c:v>
                </c:pt>
                <c:pt idx="5">
                  <c:v>15</c:v>
                </c:pt>
                <c:pt idx="6">
                  <c:v>25</c:v>
                </c:pt>
                <c:pt idx="7">
                  <c:v>25</c:v>
                </c:pt>
                <c:pt idx="8">
                  <c:v>37</c:v>
                </c:pt>
                <c:pt idx="9">
                  <c:v>36</c:v>
                </c:pt>
                <c:pt idx="10">
                  <c:v>39</c:v>
                </c:pt>
                <c:pt idx="11">
                  <c:v>48</c:v>
                </c:pt>
              </c:numCache>
            </c:numRef>
          </c:val>
        </c:ser>
        <c:ser>
          <c:idx val="1"/>
          <c:order val="1"/>
          <c:tx>
            <c:strRef>
              <c:f>'V3 4,7,3.'!$C$346</c:f>
              <c:strCache>
                <c:ptCount val="1"/>
                <c:pt idx="0">
                  <c:v>M</c:v>
                </c:pt>
              </c:strCache>
            </c:strRef>
          </c:tx>
          <c:invertIfNegative val="0"/>
          <c:cat>
            <c:strRef>
              <c:f>'V3 4,7,3.'!$A$347:$A$358</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4,7,3.'!$C$347:$C$358</c:f>
              <c:numCache>
                <c:formatCode>General</c:formatCode>
                <c:ptCount val="12"/>
                <c:pt idx="0">
                  <c:v>26</c:v>
                </c:pt>
                <c:pt idx="1">
                  <c:v>26</c:v>
                </c:pt>
                <c:pt idx="2">
                  <c:v>9</c:v>
                </c:pt>
                <c:pt idx="3">
                  <c:v>30</c:v>
                </c:pt>
                <c:pt idx="4">
                  <c:v>25</c:v>
                </c:pt>
                <c:pt idx="5">
                  <c:v>34</c:v>
                </c:pt>
                <c:pt idx="6">
                  <c:v>30</c:v>
                </c:pt>
                <c:pt idx="7">
                  <c:v>29</c:v>
                </c:pt>
                <c:pt idx="8">
                  <c:v>19</c:v>
                </c:pt>
                <c:pt idx="9">
                  <c:v>20</c:v>
                </c:pt>
                <c:pt idx="10">
                  <c:v>18</c:v>
                </c:pt>
                <c:pt idx="11">
                  <c:v>9</c:v>
                </c:pt>
              </c:numCache>
            </c:numRef>
          </c:val>
        </c:ser>
        <c:ser>
          <c:idx val="2"/>
          <c:order val="2"/>
          <c:tx>
            <c:strRef>
              <c:f>'V3 4,7,3.'!$D$346</c:f>
              <c:strCache>
                <c:ptCount val="1"/>
                <c:pt idx="0">
                  <c:v>B</c:v>
                </c:pt>
              </c:strCache>
            </c:strRef>
          </c:tx>
          <c:invertIfNegative val="0"/>
          <c:cat>
            <c:strRef>
              <c:f>'V3 4,7,3.'!$A$347:$A$358</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4,7,3.'!$D$347:$D$358</c:f>
              <c:numCache>
                <c:formatCode>General</c:formatCode>
                <c:ptCount val="12"/>
                <c:pt idx="0">
                  <c:v>11</c:v>
                </c:pt>
                <c:pt idx="1">
                  <c:v>4</c:v>
                </c:pt>
                <c:pt idx="2">
                  <c:v>1</c:v>
                </c:pt>
                <c:pt idx="3">
                  <c:v>10</c:v>
                </c:pt>
                <c:pt idx="4">
                  <c:v>7</c:v>
                </c:pt>
                <c:pt idx="5">
                  <c:v>11</c:v>
                </c:pt>
                <c:pt idx="6">
                  <c:v>5</c:v>
                </c:pt>
                <c:pt idx="7">
                  <c:v>6</c:v>
                </c:pt>
                <c:pt idx="8">
                  <c:v>4</c:v>
                </c:pt>
                <c:pt idx="9">
                  <c:v>4</c:v>
                </c:pt>
                <c:pt idx="10">
                  <c:v>3</c:v>
                </c:pt>
                <c:pt idx="11">
                  <c:v>3</c:v>
                </c:pt>
              </c:numCache>
            </c:numRef>
          </c:val>
        </c:ser>
        <c:dLbls>
          <c:showLegendKey val="0"/>
          <c:showVal val="1"/>
          <c:showCatName val="0"/>
          <c:showSerName val="0"/>
          <c:showPercent val="0"/>
          <c:showBubbleSize val="0"/>
        </c:dLbls>
        <c:gapWidth val="150"/>
        <c:overlap val="-25"/>
        <c:axId val="125399040"/>
        <c:axId val="125400576"/>
      </c:barChart>
      <c:catAx>
        <c:axId val="125399040"/>
        <c:scaling>
          <c:orientation val="minMax"/>
        </c:scaling>
        <c:delete val="0"/>
        <c:axPos val="b"/>
        <c:majorTickMark val="none"/>
        <c:minorTickMark val="none"/>
        <c:tickLblPos val="nextTo"/>
        <c:crossAx val="125400576"/>
        <c:crosses val="autoZero"/>
        <c:auto val="1"/>
        <c:lblAlgn val="ctr"/>
        <c:lblOffset val="100"/>
        <c:noMultiLvlLbl val="0"/>
      </c:catAx>
      <c:valAx>
        <c:axId val="125400576"/>
        <c:scaling>
          <c:orientation val="minMax"/>
        </c:scaling>
        <c:delete val="1"/>
        <c:axPos val="l"/>
        <c:numFmt formatCode="General" sourceLinked="1"/>
        <c:majorTickMark val="out"/>
        <c:minorTickMark val="none"/>
        <c:tickLblPos val="nextTo"/>
        <c:crossAx val="12539904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las organizaciones acerca de los Contadores Públicos</a:t>
            </a:r>
          </a:p>
        </c:rich>
      </c:tx>
      <c:layout/>
      <c:overlay val="0"/>
    </c:title>
    <c:autoTitleDeleted val="0"/>
    <c:plotArea>
      <c:layout/>
      <c:barChart>
        <c:barDir val="col"/>
        <c:grouping val="clustered"/>
        <c:varyColors val="0"/>
        <c:ser>
          <c:idx val="0"/>
          <c:order val="0"/>
          <c:tx>
            <c:strRef>
              <c:f>'V3 4,7,3.'!$B$74</c:f>
              <c:strCache>
                <c:ptCount val="1"/>
                <c:pt idx="0">
                  <c:v>A</c:v>
                </c:pt>
              </c:strCache>
            </c:strRef>
          </c:tx>
          <c:invertIfNegative val="0"/>
          <c:cat>
            <c:strRef>
              <c:f>'V3 4,7,3.'!$A$75:$A$86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4,7,3.'!$B$75:$B$86</c:f>
              <c:numCache>
                <c:formatCode>General</c:formatCode>
                <c:ptCount val="12"/>
                <c:pt idx="0">
                  <c:v>13</c:v>
                </c:pt>
                <c:pt idx="1">
                  <c:v>14</c:v>
                </c:pt>
                <c:pt idx="2">
                  <c:v>7</c:v>
                </c:pt>
                <c:pt idx="3">
                  <c:v>8</c:v>
                </c:pt>
                <c:pt idx="4">
                  <c:v>13</c:v>
                </c:pt>
                <c:pt idx="5">
                  <c:v>9</c:v>
                </c:pt>
                <c:pt idx="6">
                  <c:v>18</c:v>
                </c:pt>
                <c:pt idx="7">
                  <c:v>19</c:v>
                </c:pt>
                <c:pt idx="8">
                  <c:v>12</c:v>
                </c:pt>
                <c:pt idx="9">
                  <c:v>7</c:v>
                </c:pt>
                <c:pt idx="10">
                  <c:v>16</c:v>
                </c:pt>
                <c:pt idx="11">
                  <c:v>9</c:v>
                </c:pt>
              </c:numCache>
            </c:numRef>
          </c:val>
        </c:ser>
        <c:ser>
          <c:idx val="1"/>
          <c:order val="1"/>
          <c:tx>
            <c:strRef>
              <c:f>'V3 4,7,3.'!$C$74</c:f>
              <c:strCache>
                <c:ptCount val="1"/>
                <c:pt idx="0">
                  <c:v>M</c:v>
                </c:pt>
              </c:strCache>
            </c:strRef>
          </c:tx>
          <c:invertIfNegative val="0"/>
          <c:cat>
            <c:strRef>
              <c:f>'V3 4,7,3.'!$A$75:$A$86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4,7,3.'!$C$75:$C$86</c:f>
              <c:numCache>
                <c:formatCode>General</c:formatCode>
                <c:ptCount val="12"/>
                <c:pt idx="0">
                  <c:v>6</c:v>
                </c:pt>
                <c:pt idx="1">
                  <c:v>6</c:v>
                </c:pt>
                <c:pt idx="2">
                  <c:v>8</c:v>
                </c:pt>
                <c:pt idx="3">
                  <c:v>4</c:v>
                </c:pt>
                <c:pt idx="4">
                  <c:v>7</c:v>
                </c:pt>
                <c:pt idx="5">
                  <c:v>9</c:v>
                </c:pt>
                <c:pt idx="6">
                  <c:v>2</c:v>
                </c:pt>
                <c:pt idx="7">
                  <c:v>1</c:v>
                </c:pt>
                <c:pt idx="8">
                  <c:v>6</c:v>
                </c:pt>
                <c:pt idx="9">
                  <c:v>8</c:v>
                </c:pt>
                <c:pt idx="10">
                  <c:v>4</c:v>
                </c:pt>
                <c:pt idx="11">
                  <c:v>7</c:v>
                </c:pt>
              </c:numCache>
            </c:numRef>
          </c:val>
        </c:ser>
        <c:ser>
          <c:idx val="2"/>
          <c:order val="2"/>
          <c:tx>
            <c:strRef>
              <c:f>'V3 4,7,3.'!$D$74</c:f>
              <c:strCache>
                <c:ptCount val="1"/>
                <c:pt idx="0">
                  <c:v>B</c:v>
                </c:pt>
              </c:strCache>
            </c:strRef>
          </c:tx>
          <c:invertIfNegative val="0"/>
          <c:cat>
            <c:strRef>
              <c:f>'V3 4,7,3.'!$A$75:$A$86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4,7,3.'!$D$75:$D$86</c:f>
              <c:numCache>
                <c:formatCode>General</c:formatCode>
                <c:ptCount val="12"/>
                <c:pt idx="0">
                  <c:v>1</c:v>
                </c:pt>
                <c:pt idx="1">
                  <c:v>0</c:v>
                </c:pt>
                <c:pt idx="2">
                  <c:v>5</c:v>
                </c:pt>
                <c:pt idx="3">
                  <c:v>8</c:v>
                </c:pt>
                <c:pt idx="4">
                  <c:v>0</c:v>
                </c:pt>
                <c:pt idx="5">
                  <c:v>2</c:v>
                </c:pt>
                <c:pt idx="6">
                  <c:v>0</c:v>
                </c:pt>
                <c:pt idx="7">
                  <c:v>0</c:v>
                </c:pt>
                <c:pt idx="8">
                  <c:v>2</c:v>
                </c:pt>
                <c:pt idx="9">
                  <c:v>5</c:v>
                </c:pt>
                <c:pt idx="10">
                  <c:v>0</c:v>
                </c:pt>
                <c:pt idx="11">
                  <c:v>4</c:v>
                </c:pt>
              </c:numCache>
            </c:numRef>
          </c:val>
        </c:ser>
        <c:dLbls>
          <c:showLegendKey val="0"/>
          <c:showVal val="1"/>
          <c:showCatName val="0"/>
          <c:showSerName val="0"/>
          <c:showPercent val="0"/>
          <c:showBubbleSize val="0"/>
        </c:dLbls>
        <c:gapWidth val="150"/>
        <c:overlap val="-25"/>
        <c:axId val="124912384"/>
        <c:axId val="124913920"/>
      </c:barChart>
      <c:catAx>
        <c:axId val="124912384"/>
        <c:scaling>
          <c:orientation val="minMax"/>
        </c:scaling>
        <c:delete val="0"/>
        <c:axPos val="b"/>
        <c:majorTickMark val="none"/>
        <c:minorTickMark val="none"/>
        <c:tickLblPos val="nextTo"/>
        <c:crossAx val="124913920"/>
        <c:crosses val="autoZero"/>
        <c:auto val="1"/>
        <c:lblAlgn val="ctr"/>
        <c:lblOffset val="100"/>
        <c:noMultiLvlLbl val="0"/>
      </c:catAx>
      <c:valAx>
        <c:axId val="124913920"/>
        <c:scaling>
          <c:orientation val="minMax"/>
        </c:scaling>
        <c:delete val="1"/>
        <c:axPos val="l"/>
        <c:numFmt formatCode="General" sourceLinked="1"/>
        <c:majorTickMark val="out"/>
        <c:minorTickMark val="none"/>
        <c:tickLblPos val="nextTo"/>
        <c:crossAx val="12491238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las organizaciones acerca de los Economistas</a:t>
            </a:r>
          </a:p>
        </c:rich>
      </c:tx>
      <c:layout/>
      <c:overlay val="0"/>
    </c:title>
    <c:autoTitleDeleted val="0"/>
    <c:plotArea>
      <c:layout/>
      <c:barChart>
        <c:barDir val="col"/>
        <c:grouping val="clustered"/>
        <c:varyColors val="0"/>
        <c:ser>
          <c:idx val="0"/>
          <c:order val="0"/>
          <c:tx>
            <c:strRef>
              <c:f>'V3 4,7,3.'!$B$89</c:f>
              <c:strCache>
                <c:ptCount val="1"/>
                <c:pt idx="0">
                  <c:v>A</c:v>
                </c:pt>
              </c:strCache>
            </c:strRef>
          </c:tx>
          <c:invertIfNegative val="0"/>
          <c:cat>
            <c:strRef>
              <c:f>'V3 4,7,3.'!$A$90:$A$101</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4,7,3.'!$B$90:$B$101</c:f>
              <c:numCache>
                <c:formatCode>General</c:formatCode>
                <c:ptCount val="12"/>
                <c:pt idx="0">
                  <c:v>13</c:v>
                </c:pt>
                <c:pt idx="1">
                  <c:v>11</c:v>
                </c:pt>
                <c:pt idx="2">
                  <c:v>15</c:v>
                </c:pt>
                <c:pt idx="3">
                  <c:v>6</c:v>
                </c:pt>
                <c:pt idx="4">
                  <c:v>16</c:v>
                </c:pt>
                <c:pt idx="5">
                  <c:v>11</c:v>
                </c:pt>
                <c:pt idx="6">
                  <c:v>19</c:v>
                </c:pt>
                <c:pt idx="7">
                  <c:v>10</c:v>
                </c:pt>
                <c:pt idx="8">
                  <c:v>11</c:v>
                </c:pt>
                <c:pt idx="9">
                  <c:v>8</c:v>
                </c:pt>
                <c:pt idx="10">
                  <c:v>12</c:v>
                </c:pt>
                <c:pt idx="11">
                  <c:v>4</c:v>
                </c:pt>
              </c:numCache>
            </c:numRef>
          </c:val>
        </c:ser>
        <c:ser>
          <c:idx val="1"/>
          <c:order val="1"/>
          <c:tx>
            <c:strRef>
              <c:f>'V3 4,7,3.'!$C$89</c:f>
              <c:strCache>
                <c:ptCount val="1"/>
                <c:pt idx="0">
                  <c:v>M</c:v>
                </c:pt>
              </c:strCache>
            </c:strRef>
          </c:tx>
          <c:invertIfNegative val="0"/>
          <c:cat>
            <c:strRef>
              <c:f>'V3 4,7,3.'!$A$90:$A$101</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4,7,3.'!$C$90:$C$101</c:f>
              <c:numCache>
                <c:formatCode>General</c:formatCode>
                <c:ptCount val="12"/>
                <c:pt idx="0">
                  <c:v>7</c:v>
                </c:pt>
                <c:pt idx="1">
                  <c:v>6</c:v>
                </c:pt>
                <c:pt idx="2">
                  <c:v>5</c:v>
                </c:pt>
                <c:pt idx="3">
                  <c:v>10</c:v>
                </c:pt>
                <c:pt idx="4">
                  <c:v>3</c:v>
                </c:pt>
                <c:pt idx="5">
                  <c:v>6</c:v>
                </c:pt>
                <c:pt idx="6">
                  <c:v>1</c:v>
                </c:pt>
                <c:pt idx="7">
                  <c:v>8</c:v>
                </c:pt>
                <c:pt idx="8">
                  <c:v>9</c:v>
                </c:pt>
                <c:pt idx="9">
                  <c:v>8</c:v>
                </c:pt>
                <c:pt idx="10">
                  <c:v>6</c:v>
                </c:pt>
                <c:pt idx="11">
                  <c:v>11</c:v>
                </c:pt>
              </c:numCache>
            </c:numRef>
          </c:val>
        </c:ser>
        <c:ser>
          <c:idx val="2"/>
          <c:order val="2"/>
          <c:tx>
            <c:strRef>
              <c:f>'V3 4,7,3.'!$D$89</c:f>
              <c:strCache>
                <c:ptCount val="1"/>
                <c:pt idx="0">
                  <c:v>B</c:v>
                </c:pt>
              </c:strCache>
            </c:strRef>
          </c:tx>
          <c:invertIfNegative val="0"/>
          <c:cat>
            <c:strRef>
              <c:f>'V3 4,7,3.'!$A$90:$A$101</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4,7,3.'!$D$90:$D$101</c:f>
              <c:numCache>
                <c:formatCode>General</c:formatCode>
                <c:ptCount val="12"/>
                <c:pt idx="0">
                  <c:v>0</c:v>
                </c:pt>
                <c:pt idx="1">
                  <c:v>3</c:v>
                </c:pt>
                <c:pt idx="2">
                  <c:v>0</c:v>
                </c:pt>
                <c:pt idx="3">
                  <c:v>4</c:v>
                </c:pt>
                <c:pt idx="4">
                  <c:v>1</c:v>
                </c:pt>
                <c:pt idx="5">
                  <c:v>3</c:v>
                </c:pt>
                <c:pt idx="6">
                  <c:v>0</c:v>
                </c:pt>
                <c:pt idx="7">
                  <c:v>2</c:v>
                </c:pt>
                <c:pt idx="8">
                  <c:v>0</c:v>
                </c:pt>
                <c:pt idx="9">
                  <c:v>4</c:v>
                </c:pt>
                <c:pt idx="10">
                  <c:v>2</c:v>
                </c:pt>
                <c:pt idx="11">
                  <c:v>5</c:v>
                </c:pt>
              </c:numCache>
            </c:numRef>
          </c:val>
        </c:ser>
        <c:dLbls>
          <c:showLegendKey val="0"/>
          <c:showVal val="1"/>
          <c:showCatName val="0"/>
          <c:showSerName val="0"/>
          <c:showPercent val="0"/>
          <c:showBubbleSize val="0"/>
        </c:dLbls>
        <c:gapWidth val="150"/>
        <c:overlap val="-25"/>
        <c:axId val="125122048"/>
        <c:axId val="125123584"/>
      </c:barChart>
      <c:catAx>
        <c:axId val="125122048"/>
        <c:scaling>
          <c:orientation val="minMax"/>
        </c:scaling>
        <c:delete val="0"/>
        <c:axPos val="b"/>
        <c:majorTickMark val="none"/>
        <c:minorTickMark val="none"/>
        <c:tickLblPos val="nextTo"/>
        <c:crossAx val="125123584"/>
        <c:crosses val="autoZero"/>
        <c:auto val="1"/>
        <c:lblAlgn val="ctr"/>
        <c:lblOffset val="100"/>
        <c:noMultiLvlLbl val="0"/>
      </c:catAx>
      <c:valAx>
        <c:axId val="125123584"/>
        <c:scaling>
          <c:orientation val="minMax"/>
        </c:scaling>
        <c:delete val="1"/>
        <c:axPos val="l"/>
        <c:numFmt formatCode="General" sourceLinked="1"/>
        <c:majorTickMark val="out"/>
        <c:minorTickMark val="none"/>
        <c:tickLblPos val="nextTo"/>
        <c:crossAx val="12512204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las organizaciones acerca de los Administradores de Empresas</a:t>
            </a:r>
          </a:p>
        </c:rich>
      </c:tx>
      <c:layout/>
      <c:overlay val="0"/>
    </c:title>
    <c:autoTitleDeleted val="0"/>
    <c:plotArea>
      <c:layout/>
      <c:barChart>
        <c:barDir val="col"/>
        <c:grouping val="clustered"/>
        <c:varyColors val="0"/>
        <c:ser>
          <c:idx val="0"/>
          <c:order val="0"/>
          <c:tx>
            <c:strRef>
              <c:f>'V3 4,7,3.'!$B$104</c:f>
              <c:strCache>
                <c:ptCount val="1"/>
                <c:pt idx="0">
                  <c:v>A</c:v>
                </c:pt>
              </c:strCache>
            </c:strRef>
          </c:tx>
          <c:invertIfNegative val="0"/>
          <c:cat>
            <c:strRef>
              <c:f>'V3 4,7,3.'!$A$105:$A$116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4,7,3.'!$B$105:$B$116</c:f>
              <c:numCache>
                <c:formatCode>General</c:formatCode>
                <c:ptCount val="12"/>
                <c:pt idx="0">
                  <c:v>12</c:v>
                </c:pt>
                <c:pt idx="1">
                  <c:v>11</c:v>
                </c:pt>
                <c:pt idx="2">
                  <c:v>18</c:v>
                </c:pt>
                <c:pt idx="3">
                  <c:v>7</c:v>
                </c:pt>
                <c:pt idx="4">
                  <c:v>11</c:v>
                </c:pt>
                <c:pt idx="5">
                  <c:v>6</c:v>
                </c:pt>
                <c:pt idx="6">
                  <c:v>10</c:v>
                </c:pt>
                <c:pt idx="7">
                  <c:v>11</c:v>
                </c:pt>
                <c:pt idx="8">
                  <c:v>14</c:v>
                </c:pt>
                <c:pt idx="9">
                  <c:v>15</c:v>
                </c:pt>
                <c:pt idx="10">
                  <c:v>15</c:v>
                </c:pt>
                <c:pt idx="11">
                  <c:v>18</c:v>
                </c:pt>
              </c:numCache>
            </c:numRef>
          </c:val>
        </c:ser>
        <c:ser>
          <c:idx val="1"/>
          <c:order val="1"/>
          <c:tx>
            <c:strRef>
              <c:f>'V3 4,7,3.'!$C$104</c:f>
              <c:strCache>
                <c:ptCount val="1"/>
                <c:pt idx="0">
                  <c:v>M</c:v>
                </c:pt>
              </c:strCache>
            </c:strRef>
          </c:tx>
          <c:invertIfNegative val="0"/>
          <c:cat>
            <c:strRef>
              <c:f>'V3 4,7,3.'!$A$105:$A$116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4,7,3.'!$C$105:$C$116</c:f>
              <c:numCache>
                <c:formatCode>General</c:formatCode>
                <c:ptCount val="12"/>
                <c:pt idx="0">
                  <c:v>8</c:v>
                </c:pt>
                <c:pt idx="1">
                  <c:v>8</c:v>
                </c:pt>
                <c:pt idx="2">
                  <c:v>2</c:v>
                </c:pt>
                <c:pt idx="3">
                  <c:v>12</c:v>
                </c:pt>
                <c:pt idx="4">
                  <c:v>9</c:v>
                </c:pt>
                <c:pt idx="5">
                  <c:v>10</c:v>
                </c:pt>
                <c:pt idx="6">
                  <c:v>10</c:v>
                </c:pt>
                <c:pt idx="7">
                  <c:v>9</c:v>
                </c:pt>
                <c:pt idx="8">
                  <c:v>6</c:v>
                </c:pt>
                <c:pt idx="9">
                  <c:v>5</c:v>
                </c:pt>
                <c:pt idx="10">
                  <c:v>5</c:v>
                </c:pt>
                <c:pt idx="11">
                  <c:v>2</c:v>
                </c:pt>
              </c:numCache>
            </c:numRef>
          </c:val>
        </c:ser>
        <c:ser>
          <c:idx val="2"/>
          <c:order val="2"/>
          <c:tx>
            <c:strRef>
              <c:f>'V3 4,7,3.'!$D$104</c:f>
              <c:strCache>
                <c:ptCount val="1"/>
                <c:pt idx="0">
                  <c:v>B</c:v>
                </c:pt>
              </c:strCache>
            </c:strRef>
          </c:tx>
          <c:invertIfNegative val="0"/>
          <c:cat>
            <c:strRef>
              <c:f>'V3 4,7,3.'!$A$105:$A$116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4,7,3.'!$D$105:$D$116</c:f>
              <c:numCache>
                <c:formatCode>General</c:formatCode>
                <c:ptCount val="12"/>
                <c:pt idx="0">
                  <c:v>0</c:v>
                </c:pt>
                <c:pt idx="1">
                  <c:v>1</c:v>
                </c:pt>
                <c:pt idx="2">
                  <c:v>0</c:v>
                </c:pt>
                <c:pt idx="3">
                  <c:v>1</c:v>
                </c:pt>
                <c:pt idx="4">
                  <c:v>0</c:v>
                </c:pt>
                <c:pt idx="5">
                  <c:v>4</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overlap val="-25"/>
        <c:axId val="125155584"/>
        <c:axId val="125173760"/>
      </c:barChart>
      <c:catAx>
        <c:axId val="125155584"/>
        <c:scaling>
          <c:orientation val="minMax"/>
        </c:scaling>
        <c:delete val="0"/>
        <c:axPos val="b"/>
        <c:majorTickMark val="none"/>
        <c:minorTickMark val="none"/>
        <c:tickLblPos val="nextTo"/>
        <c:crossAx val="125173760"/>
        <c:crosses val="autoZero"/>
        <c:auto val="1"/>
        <c:lblAlgn val="ctr"/>
        <c:lblOffset val="100"/>
        <c:noMultiLvlLbl val="0"/>
      </c:catAx>
      <c:valAx>
        <c:axId val="125173760"/>
        <c:scaling>
          <c:orientation val="minMax"/>
        </c:scaling>
        <c:delete val="1"/>
        <c:axPos val="l"/>
        <c:numFmt formatCode="General" sourceLinked="1"/>
        <c:majorTickMark val="out"/>
        <c:minorTickMark val="none"/>
        <c:tickLblPos val="nextTo"/>
        <c:crossAx val="12515558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general de las organizaciones acerca del profesional contable, economista y administrador de empresas</a:t>
            </a:r>
          </a:p>
        </c:rich>
      </c:tx>
      <c:layout/>
      <c:overlay val="0"/>
    </c:title>
    <c:autoTitleDeleted val="0"/>
    <c:plotArea>
      <c:layout/>
      <c:barChart>
        <c:barDir val="col"/>
        <c:grouping val="clustered"/>
        <c:varyColors val="0"/>
        <c:ser>
          <c:idx val="0"/>
          <c:order val="0"/>
          <c:tx>
            <c:strRef>
              <c:f>'V3 4,7,3.'!$A$125</c:f>
              <c:strCache>
                <c:ptCount val="1"/>
                <c:pt idx="0">
                  <c:v>Contadores Públicos</c:v>
                </c:pt>
              </c:strCache>
            </c:strRef>
          </c:tx>
          <c:invertIfNegative val="0"/>
          <c:cat>
            <c:strRef>
              <c:f>'V3 4,7,3.'!$B$124:$D$124</c:f>
              <c:strCache>
                <c:ptCount val="3"/>
                <c:pt idx="0">
                  <c:v>A</c:v>
                </c:pt>
                <c:pt idx="1">
                  <c:v>M</c:v>
                </c:pt>
                <c:pt idx="2">
                  <c:v>B</c:v>
                </c:pt>
              </c:strCache>
            </c:strRef>
          </c:cat>
          <c:val>
            <c:numRef>
              <c:f>'V3 4,7,3.'!$B$125:$D$125</c:f>
              <c:numCache>
                <c:formatCode>0%</c:formatCode>
                <c:ptCount val="3"/>
                <c:pt idx="0">
                  <c:v>0.60416666666666663</c:v>
                </c:pt>
                <c:pt idx="1">
                  <c:v>0.28333333333333333</c:v>
                </c:pt>
                <c:pt idx="2">
                  <c:v>0.1125</c:v>
                </c:pt>
              </c:numCache>
            </c:numRef>
          </c:val>
        </c:ser>
        <c:ser>
          <c:idx val="1"/>
          <c:order val="1"/>
          <c:tx>
            <c:strRef>
              <c:f>'V3 4,7,3.'!$A$126</c:f>
              <c:strCache>
                <c:ptCount val="1"/>
                <c:pt idx="0">
                  <c:v>Economistas</c:v>
                </c:pt>
              </c:strCache>
            </c:strRef>
          </c:tx>
          <c:invertIfNegative val="0"/>
          <c:cat>
            <c:strRef>
              <c:f>'V3 4,7,3.'!$B$124:$D$124</c:f>
              <c:strCache>
                <c:ptCount val="3"/>
                <c:pt idx="0">
                  <c:v>A</c:v>
                </c:pt>
                <c:pt idx="1">
                  <c:v>M</c:v>
                </c:pt>
                <c:pt idx="2">
                  <c:v>B</c:v>
                </c:pt>
              </c:strCache>
            </c:strRef>
          </c:cat>
          <c:val>
            <c:numRef>
              <c:f>'V3 4,7,3.'!$B$126:$D$126</c:f>
              <c:numCache>
                <c:formatCode>0%</c:formatCode>
                <c:ptCount val="3"/>
                <c:pt idx="0">
                  <c:v>0.56666666666666665</c:v>
                </c:pt>
                <c:pt idx="1">
                  <c:v>0.33333333333333331</c:v>
                </c:pt>
                <c:pt idx="2">
                  <c:v>0.1</c:v>
                </c:pt>
              </c:numCache>
            </c:numRef>
          </c:val>
        </c:ser>
        <c:ser>
          <c:idx val="2"/>
          <c:order val="2"/>
          <c:tx>
            <c:strRef>
              <c:f>'V3 4,7,3.'!$A$127</c:f>
              <c:strCache>
                <c:ptCount val="1"/>
                <c:pt idx="0">
                  <c:v>Administradores de Empresas</c:v>
                </c:pt>
              </c:strCache>
            </c:strRef>
          </c:tx>
          <c:invertIfNegative val="0"/>
          <c:cat>
            <c:strRef>
              <c:f>'V3 4,7,3.'!$B$124:$D$124</c:f>
              <c:strCache>
                <c:ptCount val="3"/>
                <c:pt idx="0">
                  <c:v>A</c:v>
                </c:pt>
                <c:pt idx="1">
                  <c:v>M</c:v>
                </c:pt>
                <c:pt idx="2">
                  <c:v>B</c:v>
                </c:pt>
              </c:strCache>
            </c:strRef>
          </c:cat>
          <c:val>
            <c:numRef>
              <c:f>'V3 4,7,3.'!$B$127:$D$127</c:f>
              <c:numCache>
                <c:formatCode>0%</c:formatCode>
                <c:ptCount val="3"/>
                <c:pt idx="0">
                  <c:v>0.6166666666666667</c:v>
                </c:pt>
                <c:pt idx="1">
                  <c:v>0.35833333333333334</c:v>
                </c:pt>
                <c:pt idx="2">
                  <c:v>2.5000000000000001E-2</c:v>
                </c:pt>
              </c:numCache>
            </c:numRef>
          </c:val>
        </c:ser>
        <c:dLbls>
          <c:showLegendKey val="0"/>
          <c:showVal val="1"/>
          <c:showCatName val="0"/>
          <c:showSerName val="0"/>
          <c:showPercent val="0"/>
          <c:showBubbleSize val="0"/>
        </c:dLbls>
        <c:gapWidth val="150"/>
        <c:overlap val="-25"/>
        <c:axId val="125201408"/>
        <c:axId val="125215488"/>
      </c:barChart>
      <c:catAx>
        <c:axId val="125201408"/>
        <c:scaling>
          <c:orientation val="minMax"/>
        </c:scaling>
        <c:delete val="0"/>
        <c:axPos val="b"/>
        <c:majorTickMark val="none"/>
        <c:minorTickMark val="none"/>
        <c:tickLblPos val="nextTo"/>
        <c:crossAx val="125215488"/>
        <c:crosses val="autoZero"/>
        <c:auto val="1"/>
        <c:lblAlgn val="ctr"/>
        <c:lblOffset val="100"/>
        <c:noMultiLvlLbl val="0"/>
      </c:catAx>
      <c:valAx>
        <c:axId val="125215488"/>
        <c:scaling>
          <c:orientation val="minMax"/>
        </c:scaling>
        <c:delete val="1"/>
        <c:axPos val="l"/>
        <c:numFmt formatCode="0%" sourceLinked="1"/>
        <c:majorTickMark val="out"/>
        <c:minorTickMark val="none"/>
        <c:tickLblPos val="nextTo"/>
        <c:crossAx val="12520140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los otros ciudadanos acerca del Contador Público</a:t>
            </a:r>
          </a:p>
        </c:rich>
      </c:tx>
      <c:layout/>
      <c:overlay val="0"/>
    </c:title>
    <c:autoTitleDeleted val="0"/>
    <c:plotArea>
      <c:layout/>
      <c:barChart>
        <c:barDir val="col"/>
        <c:grouping val="clustered"/>
        <c:varyColors val="0"/>
        <c:ser>
          <c:idx val="0"/>
          <c:order val="0"/>
          <c:tx>
            <c:strRef>
              <c:f>'V3 4,7,3.'!$B$144</c:f>
              <c:strCache>
                <c:ptCount val="1"/>
                <c:pt idx="0">
                  <c:v>A</c:v>
                </c:pt>
              </c:strCache>
            </c:strRef>
          </c:tx>
          <c:invertIfNegative val="0"/>
          <c:cat>
            <c:strRef>
              <c:f>'V3 4,7,3.'!$A$145:$A$156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4,7,3.'!$B$145:$B$156</c:f>
              <c:numCache>
                <c:formatCode>General</c:formatCode>
                <c:ptCount val="12"/>
                <c:pt idx="0">
                  <c:v>10</c:v>
                </c:pt>
                <c:pt idx="1">
                  <c:v>10</c:v>
                </c:pt>
                <c:pt idx="2">
                  <c:v>6</c:v>
                </c:pt>
                <c:pt idx="3">
                  <c:v>11</c:v>
                </c:pt>
                <c:pt idx="4">
                  <c:v>9</c:v>
                </c:pt>
                <c:pt idx="5">
                  <c:v>11</c:v>
                </c:pt>
                <c:pt idx="6">
                  <c:v>15</c:v>
                </c:pt>
                <c:pt idx="7">
                  <c:v>13</c:v>
                </c:pt>
                <c:pt idx="8">
                  <c:v>11</c:v>
                </c:pt>
                <c:pt idx="9">
                  <c:v>6</c:v>
                </c:pt>
                <c:pt idx="10">
                  <c:v>13</c:v>
                </c:pt>
                <c:pt idx="11">
                  <c:v>9</c:v>
                </c:pt>
              </c:numCache>
            </c:numRef>
          </c:val>
        </c:ser>
        <c:ser>
          <c:idx val="1"/>
          <c:order val="1"/>
          <c:tx>
            <c:v>M</c:v>
          </c:tx>
          <c:invertIfNegative val="0"/>
          <c:cat>
            <c:strRef>
              <c:f>'V3 4,7,3.'!$A$145:$A$156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4,7,3.'!$C$145:$C$156</c:f>
              <c:numCache>
                <c:formatCode>General</c:formatCode>
                <c:ptCount val="12"/>
                <c:pt idx="0">
                  <c:v>9</c:v>
                </c:pt>
                <c:pt idx="1">
                  <c:v>9</c:v>
                </c:pt>
                <c:pt idx="2">
                  <c:v>10</c:v>
                </c:pt>
                <c:pt idx="3">
                  <c:v>8</c:v>
                </c:pt>
                <c:pt idx="4">
                  <c:v>10</c:v>
                </c:pt>
                <c:pt idx="5">
                  <c:v>8</c:v>
                </c:pt>
                <c:pt idx="6">
                  <c:v>4</c:v>
                </c:pt>
                <c:pt idx="7">
                  <c:v>6</c:v>
                </c:pt>
                <c:pt idx="8">
                  <c:v>7</c:v>
                </c:pt>
                <c:pt idx="9">
                  <c:v>13</c:v>
                </c:pt>
                <c:pt idx="10">
                  <c:v>5</c:v>
                </c:pt>
                <c:pt idx="11">
                  <c:v>10</c:v>
                </c:pt>
              </c:numCache>
            </c:numRef>
          </c:val>
        </c:ser>
        <c:ser>
          <c:idx val="2"/>
          <c:order val="2"/>
          <c:tx>
            <c:v>B</c:v>
          </c:tx>
          <c:invertIfNegative val="0"/>
          <c:cat>
            <c:strRef>
              <c:f>'V3 4,7,3.'!$A$145:$A$156</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4,7,3.'!$D$145:$D$156</c:f>
              <c:numCache>
                <c:formatCode>General</c:formatCode>
                <c:ptCount val="12"/>
                <c:pt idx="0">
                  <c:v>1</c:v>
                </c:pt>
                <c:pt idx="1">
                  <c:v>1</c:v>
                </c:pt>
                <c:pt idx="2">
                  <c:v>4</c:v>
                </c:pt>
                <c:pt idx="3">
                  <c:v>1</c:v>
                </c:pt>
                <c:pt idx="4">
                  <c:v>1</c:v>
                </c:pt>
                <c:pt idx="5">
                  <c:v>1</c:v>
                </c:pt>
                <c:pt idx="6">
                  <c:v>1</c:v>
                </c:pt>
                <c:pt idx="7">
                  <c:v>1</c:v>
                </c:pt>
                <c:pt idx="8">
                  <c:v>2</c:v>
                </c:pt>
                <c:pt idx="9">
                  <c:v>1</c:v>
                </c:pt>
                <c:pt idx="10">
                  <c:v>2</c:v>
                </c:pt>
                <c:pt idx="11">
                  <c:v>1</c:v>
                </c:pt>
              </c:numCache>
            </c:numRef>
          </c:val>
        </c:ser>
        <c:dLbls>
          <c:showLegendKey val="0"/>
          <c:showVal val="1"/>
          <c:showCatName val="0"/>
          <c:showSerName val="0"/>
          <c:showPercent val="0"/>
          <c:showBubbleSize val="0"/>
        </c:dLbls>
        <c:gapWidth val="150"/>
        <c:overlap val="-25"/>
        <c:axId val="125329408"/>
        <c:axId val="125330944"/>
      </c:barChart>
      <c:catAx>
        <c:axId val="125329408"/>
        <c:scaling>
          <c:orientation val="minMax"/>
        </c:scaling>
        <c:delete val="0"/>
        <c:axPos val="b"/>
        <c:majorTickMark val="none"/>
        <c:minorTickMark val="none"/>
        <c:tickLblPos val="nextTo"/>
        <c:crossAx val="125330944"/>
        <c:crosses val="autoZero"/>
        <c:auto val="1"/>
        <c:lblAlgn val="ctr"/>
        <c:lblOffset val="100"/>
        <c:noMultiLvlLbl val="0"/>
      </c:catAx>
      <c:valAx>
        <c:axId val="125330944"/>
        <c:scaling>
          <c:orientation val="minMax"/>
        </c:scaling>
        <c:delete val="1"/>
        <c:axPos val="l"/>
        <c:numFmt formatCode="General" sourceLinked="1"/>
        <c:majorTickMark val="out"/>
        <c:minorTickMark val="none"/>
        <c:tickLblPos val="nextTo"/>
        <c:crossAx val="12532940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los otros ciudadanos acerca del Ecomista</a:t>
            </a:r>
          </a:p>
        </c:rich>
      </c:tx>
      <c:layout/>
      <c:overlay val="0"/>
    </c:title>
    <c:autoTitleDeleted val="0"/>
    <c:plotArea>
      <c:layout/>
      <c:barChart>
        <c:barDir val="col"/>
        <c:grouping val="clustered"/>
        <c:varyColors val="0"/>
        <c:ser>
          <c:idx val="0"/>
          <c:order val="0"/>
          <c:tx>
            <c:strRef>
              <c:f>'V3 4,7,3.'!$B$160</c:f>
              <c:strCache>
                <c:ptCount val="1"/>
                <c:pt idx="0">
                  <c:v>A</c:v>
                </c:pt>
              </c:strCache>
            </c:strRef>
          </c:tx>
          <c:invertIfNegative val="0"/>
          <c:cat>
            <c:strRef>
              <c:f>'V3 4,7,3.'!$A$161:$A$172</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4,7,3.'!$B$161:$B$172</c:f>
              <c:numCache>
                <c:formatCode>General</c:formatCode>
                <c:ptCount val="12"/>
                <c:pt idx="0">
                  <c:v>10</c:v>
                </c:pt>
                <c:pt idx="1">
                  <c:v>9</c:v>
                </c:pt>
                <c:pt idx="2">
                  <c:v>12</c:v>
                </c:pt>
                <c:pt idx="3">
                  <c:v>5</c:v>
                </c:pt>
                <c:pt idx="4">
                  <c:v>16</c:v>
                </c:pt>
                <c:pt idx="5">
                  <c:v>14</c:v>
                </c:pt>
                <c:pt idx="6">
                  <c:v>16</c:v>
                </c:pt>
                <c:pt idx="7">
                  <c:v>12</c:v>
                </c:pt>
                <c:pt idx="8">
                  <c:v>9</c:v>
                </c:pt>
                <c:pt idx="9">
                  <c:v>9</c:v>
                </c:pt>
                <c:pt idx="10">
                  <c:v>13</c:v>
                </c:pt>
                <c:pt idx="11">
                  <c:v>8</c:v>
                </c:pt>
              </c:numCache>
            </c:numRef>
          </c:val>
        </c:ser>
        <c:ser>
          <c:idx val="1"/>
          <c:order val="1"/>
          <c:tx>
            <c:strRef>
              <c:f>'V3 4,7,3.'!$C$160</c:f>
              <c:strCache>
                <c:ptCount val="1"/>
                <c:pt idx="0">
                  <c:v>M</c:v>
                </c:pt>
              </c:strCache>
            </c:strRef>
          </c:tx>
          <c:invertIfNegative val="0"/>
          <c:cat>
            <c:strRef>
              <c:f>'V3 4,7,3.'!$A$161:$A$172</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4,7,3.'!$C$161:$C$172</c:f>
              <c:numCache>
                <c:formatCode>General</c:formatCode>
                <c:ptCount val="12"/>
                <c:pt idx="0">
                  <c:v>8</c:v>
                </c:pt>
                <c:pt idx="1">
                  <c:v>8</c:v>
                </c:pt>
                <c:pt idx="2">
                  <c:v>6</c:v>
                </c:pt>
                <c:pt idx="3">
                  <c:v>8</c:v>
                </c:pt>
                <c:pt idx="4">
                  <c:v>3</c:v>
                </c:pt>
                <c:pt idx="5">
                  <c:v>5</c:v>
                </c:pt>
                <c:pt idx="6">
                  <c:v>2</c:v>
                </c:pt>
                <c:pt idx="7">
                  <c:v>6</c:v>
                </c:pt>
                <c:pt idx="8">
                  <c:v>9</c:v>
                </c:pt>
                <c:pt idx="9">
                  <c:v>9</c:v>
                </c:pt>
                <c:pt idx="10">
                  <c:v>5</c:v>
                </c:pt>
                <c:pt idx="11">
                  <c:v>9</c:v>
                </c:pt>
              </c:numCache>
            </c:numRef>
          </c:val>
        </c:ser>
        <c:ser>
          <c:idx val="2"/>
          <c:order val="2"/>
          <c:tx>
            <c:strRef>
              <c:f>'V3 4,7,3.'!$D$160</c:f>
              <c:strCache>
                <c:ptCount val="1"/>
                <c:pt idx="0">
                  <c:v>B</c:v>
                </c:pt>
              </c:strCache>
            </c:strRef>
          </c:tx>
          <c:invertIfNegative val="0"/>
          <c:cat>
            <c:strRef>
              <c:f>'V3 4,7,3.'!$A$161:$A$172</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4,7,3.'!$D$161:$D$172</c:f>
              <c:numCache>
                <c:formatCode>General</c:formatCode>
                <c:ptCount val="12"/>
                <c:pt idx="0">
                  <c:v>2</c:v>
                </c:pt>
                <c:pt idx="1">
                  <c:v>3</c:v>
                </c:pt>
                <c:pt idx="2">
                  <c:v>2</c:v>
                </c:pt>
                <c:pt idx="3">
                  <c:v>7</c:v>
                </c:pt>
                <c:pt idx="4">
                  <c:v>1</c:v>
                </c:pt>
                <c:pt idx="5">
                  <c:v>1</c:v>
                </c:pt>
                <c:pt idx="6">
                  <c:v>2</c:v>
                </c:pt>
                <c:pt idx="7">
                  <c:v>2</c:v>
                </c:pt>
                <c:pt idx="8">
                  <c:v>2</c:v>
                </c:pt>
                <c:pt idx="9">
                  <c:v>2</c:v>
                </c:pt>
                <c:pt idx="10">
                  <c:v>2</c:v>
                </c:pt>
                <c:pt idx="11">
                  <c:v>3</c:v>
                </c:pt>
              </c:numCache>
            </c:numRef>
          </c:val>
        </c:ser>
        <c:dLbls>
          <c:showLegendKey val="0"/>
          <c:showVal val="1"/>
          <c:showCatName val="0"/>
          <c:showSerName val="0"/>
          <c:showPercent val="0"/>
          <c:showBubbleSize val="0"/>
        </c:dLbls>
        <c:gapWidth val="150"/>
        <c:overlap val="-25"/>
        <c:axId val="125707008"/>
        <c:axId val="125708544"/>
      </c:barChart>
      <c:catAx>
        <c:axId val="125707008"/>
        <c:scaling>
          <c:orientation val="minMax"/>
        </c:scaling>
        <c:delete val="0"/>
        <c:axPos val="b"/>
        <c:majorTickMark val="none"/>
        <c:minorTickMark val="none"/>
        <c:tickLblPos val="nextTo"/>
        <c:crossAx val="125708544"/>
        <c:crosses val="autoZero"/>
        <c:auto val="1"/>
        <c:lblAlgn val="ctr"/>
        <c:lblOffset val="100"/>
        <c:noMultiLvlLbl val="0"/>
      </c:catAx>
      <c:valAx>
        <c:axId val="125708544"/>
        <c:scaling>
          <c:orientation val="minMax"/>
        </c:scaling>
        <c:delete val="1"/>
        <c:axPos val="l"/>
        <c:numFmt formatCode="General" sourceLinked="1"/>
        <c:majorTickMark val="out"/>
        <c:minorTickMark val="none"/>
        <c:tickLblPos val="nextTo"/>
        <c:crossAx val="12570700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de los otros ciudadanos acerca del Administrador de Empresas</a:t>
            </a:r>
          </a:p>
        </c:rich>
      </c:tx>
      <c:layout/>
      <c:overlay val="0"/>
    </c:title>
    <c:autoTitleDeleted val="0"/>
    <c:plotArea>
      <c:layout/>
      <c:barChart>
        <c:barDir val="col"/>
        <c:grouping val="clustered"/>
        <c:varyColors val="0"/>
        <c:ser>
          <c:idx val="0"/>
          <c:order val="0"/>
          <c:tx>
            <c:strRef>
              <c:f>'V3 4,7,3.'!$B$175</c:f>
              <c:strCache>
                <c:ptCount val="1"/>
                <c:pt idx="0">
                  <c:v>A</c:v>
                </c:pt>
              </c:strCache>
            </c:strRef>
          </c:tx>
          <c:invertIfNegative val="0"/>
          <c:cat>
            <c:strRef>
              <c:f>'V3 4,7,3.'!$A$176:$A$187</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4,7,3.'!$B$176:$B$187</c:f>
              <c:numCache>
                <c:formatCode>General</c:formatCode>
                <c:ptCount val="12"/>
                <c:pt idx="0">
                  <c:v>9</c:v>
                </c:pt>
                <c:pt idx="1">
                  <c:v>8</c:v>
                </c:pt>
                <c:pt idx="2">
                  <c:v>16</c:v>
                </c:pt>
                <c:pt idx="3">
                  <c:v>6</c:v>
                </c:pt>
                <c:pt idx="4">
                  <c:v>11</c:v>
                </c:pt>
                <c:pt idx="5">
                  <c:v>5</c:v>
                </c:pt>
                <c:pt idx="6">
                  <c:v>9</c:v>
                </c:pt>
                <c:pt idx="7">
                  <c:v>7</c:v>
                </c:pt>
                <c:pt idx="8">
                  <c:v>12</c:v>
                </c:pt>
                <c:pt idx="9">
                  <c:v>11</c:v>
                </c:pt>
                <c:pt idx="10">
                  <c:v>10</c:v>
                </c:pt>
                <c:pt idx="11">
                  <c:v>12</c:v>
                </c:pt>
              </c:numCache>
            </c:numRef>
          </c:val>
        </c:ser>
        <c:ser>
          <c:idx val="1"/>
          <c:order val="1"/>
          <c:tx>
            <c:strRef>
              <c:f>'V3 4,7,3.'!$C$175</c:f>
              <c:strCache>
                <c:ptCount val="1"/>
                <c:pt idx="0">
                  <c:v>M</c:v>
                </c:pt>
              </c:strCache>
            </c:strRef>
          </c:tx>
          <c:invertIfNegative val="0"/>
          <c:cat>
            <c:strRef>
              <c:f>'V3 4,7,3.'!$A$176:$A$187</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4,7,3.'!$C$176:$C$187</c:f>
              <c:numCache>
                <c:formatCode>General</c:formatCode>
                <c:ptCount val="12"/>
                <c:pt idx="0">
                  <c:v>5</c:v>
                </c:pt>
                <c:pt idx="1">
                  <c:v>9</c:v>
                </c:pt>
                <c:pt idx="2">
                  <c:v>3</c:v>
                </c:pt>
                <c:pt idx="3">
                  <c:v>12</c:v>
                </c:pt>
                <c:pt idx="4">
                  <c:v>7</c:v>
                </c:pt>
                <c:pt idx="5">
                  <c:v>13</c:v>
                </c:pt>
                <c:pt idx="6">
                  <c:v>9</c:v>
                </c:pt>
                <c:pt idx="7">
                  <c:v>11</c:v>
                </c:pt>
                <c:pt idx="8">
                  <c:v>5</c:v>
                </c:pt>
                <c:pt idx="9">
                  <c:v>8</c:v>
                </c:pt>
                <c:pt idx="10">
                  <c:v>8</c:v>
                </c:pt>
                <c:pt idx="11">
                  <c:v>7</c:v>
                </c:pt>
              </c:numCache>
            </c:numRef>
          </c:val>
        </c:ser>
        <c:ser>
          <c:idx val="2"/>
          <c:order val="2"/>
          <c:tx>
            <c:strRef>
              <c:f>'V3 4,7,3.'!$D$175</c:f>
              <c:strCache>
                <c:ptCount val="1"/>
                <c:pt idx="0">
                  <c:v>B</c:v>
                </c:pt>
              </c:strCache>
            </c:strRef>
          </c:tx>
          <c:invertIfNegative val="0"/>
          <c:cat>
            <c:strRef>
              <c:f>'V3 4,7,3.'!$A$176:$A$187</c:f>
              <c:strCache>
                <c:ptCount val="12"/>
                <c:pt idx="0">
                  <c:v>Principios éticos</c:v>
                </c:pt>
                <c:pt idx="1">
                  <c:v>Calidad humana</c:v>
                </c:pt>
                <c:pt idx="2">
                  <c:v>Liderazgo</c:v>
                </c:pt>
                <c:pt idx="3">
                  <c:v>Estigmas que la sociedad tiene de ellos</c:v>
                </c:pt>
                <c:pt idx="4">
                  <c:v>Nivel de estudio</c:v>
                </c:pt>
                <c:pt idx="5">
                  <c:v>Interés por la actualización, la mejora continua, la autocrítica y la autoevaluación</c:v>
                </c:pt>
                <c:pt idx="6">
                  <c:v>Capacidad de análisis</c:v>
                </c:pt>
                <c:pt idx="7">
                  <c:v>Desempeño y compromiso laboral</c:v>
                </c:pt>
                <c:pt idx="8">
                  <c:v>Asertividad en la toma de decisiones</c:v>
                </c:pt>
                <c:pt idx="9">
                  <c:v>Identificación de fortalezas, oportunidades, dificultades, limitaciones y riesgos</c:v>
                </c:pt>
                <c:pt idx="10">
                  <c:v>Capacidad de contribuir a la solución de dificultades y retos</c:v>
                </c:pt>
                <c:pt idx="11">
                  <c:v>Potencial para gerenciar un negocio</c:v>
                </c:pt>
              </c:strCache>
            </c:strRef>
          </c:cat>
          <c:val>
            <c:numRef>
              <c:f>'V3 4,7,3.'!$D$176:$D$187</c:f>
              <c:numCache>
                <c:formatCode>General</c:formatCode>
                <c:ptCount val="12"/>
                <c:pt idx="0">
                  <c:v>6</c:v>
                </c:pt>
                <c:pt idx="1">
                  <c:v>3</c:v>
                </c:pt>
                <c:pt idx="2">
                  <c:v>1</c:v>
                </c:pt>
                <c:pt idx="3">
                  <c:v>2</c:v>
                </c:pt>
                <c:pt idx="4">
                  <c:v>2</c:v>
                </c:pt>
                <c:pt idx="5">
                  <c:v>2</c:v>
                </c:pt>
                <c:pt idx="6">
                  <c:v>2</c:v>
                </c:pt>
                <c:pt idx="7">
                  <c:v>2</c:v>
                </c:pt>
                <c:pt idx="8">
                  <c:v>3</c:v>
                </c:pt>
                <c:pt idx="9">
                  <c:v>1</c:v>
                </c:pt>
                <c:pt idx="10">
                  <c:v>2</c:v>
                </c:pt>
                <c:pt idx="11">
                  <c:v>1</c:v>
                </c:pt>
              </c:numCache>
            </c:numRef>
          </c:val>
        </c:ser>
        <c:dLbls>
          <c:showLegendKey val="0"/>
          <c:showVal val="1"/>
          <c:showCatName val="0"/>
          <c:showSerName val="0"/>
          <c:showPercent val="0"/>
          <c:showBubbleSize val="0"/>
        </c:dLbls>
        <c:gapWidth val="150"/>
        <c:overlap val="-25"/>
        <c:axId val="125745024"/>
        <c:axId val="125746560"/>
      </c:barChart>
      <c:catAx>
        <c:axId val="125745024"/>
        <c:scaling>
          <c:orientation val="minMax"/>
        </c:scaling>
        <c:delete val="0"/>
        <c:axPos val="b"/>
        <c:majorTickMark val="none"/>
        <c:minorTickMark val="none"/>
        <c:tickLblPos val="nextTo"/>
        <c:crossAx val="125746560"/>
        <c:crosses val="autoZero"/>
        <c:auto val="1"/>
        <c:lblAlgn val="ctr"/>
        <c:lblOffset val="100"/>
        <c:noMultiLvlLbl val="0"/>
      </c:catAx>
      <c:valAx>
        <c:axId val="125746560"/>
        <c:scaling>
          <c:orientation val="minMax"/>
        </c:scaling>
        <c:delete val="1"/>
        <c:axPos val="l"/>
        <c:numFmt formatCode="General" sourceLinked="1"/>
        <c:majorTickMark val="out"/>
        <c:minorTickMark val="none"/>
        <c:tickLblPos val="nextTo"/>
        <c:crossAx val="12574502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Concepto general de los otros ciudadanos acerca de los Contadores Públicos, Economistas y Administradores de Empresas</a:t>
            </a:r>
          </a:p>
        </c:rich>
      </c:tx>
      <c:layout/>
      <c:overlay val="0"/>
    </c:title>
    <c:autoTitleDeleted val="0"/>
    <c:plotArea>
      <c:layout/>
      <c:barChart>
        <c:barDir val="col"/>
        <c:grouping val="clustered"/>
        <c:varyColors val="0"/>
        <c:ser>
          <c:idx val="0"/>
          <c:order val="0"/>
          <c:tx>
            <c:strRef>
              <c:f>'V3 4,7,3.'!$A$196</c:f>
              <c:strCache>
                <c:ptCount val="1"/>
                <c:pt idx="0">
                  <c:v>Contadores Públicos</c:v>
                </c:pt>
              </c:strCache>
            </c:strRef>
          </c:tx>
          <c:invertIfNegative val="0"/>
          <c:cat>
            <c:strRef>
              <c:f>'V3 4,7,3.'!$B$190:$D$190</c:f>
              <c:strCache>
                <c:ptCount val="3"/>
                <c:pt idx="0">
                  <c:v>A</c:v>
                </c:pt>
                <c:pt idx="1">
                  <c:v>M</c:v>
                </c:pt>
                <c:pt idx="2">
                  <c:v>B</c:v>
                </c:pt>
              </c:strCache>
            </c:strRef>
          </c:cat>
          <c:val>
            <c:numRef>
              <c:f>'V3 4,7,3.'!$B$196:$D$196</c:f>
              <c:numCache>
                <c:formatCode>0%</c:formatCode>
                <c:ptCount val="3"/>
                <c:pt idx="0">
                  <c:v>0.51666666666666672</c:v>
                </c:pt>
                <c:pt idx="1">
                  <c:v>0.41249999999999998</c:v>
                </c:pt>
                <c:pt idx="2">
                  <c:v>7.0833333333333331E-2</c:v>
                </c:pt>
              </c:numCache>
            </c:numRef>
          </c:val>
        </c:ser>
        <c:ser>
          <c:idx val="1"/>
          <c:order val="1"/>
          <c:tx>
            <c:strRef>
              <c:f>'V3 4,7,3.'!$A$197</c:f>
              <c:strCache>
                <c:ptCount val="1"/>
                <c:pt idx="0">
                  <c:v>Economistas</c:v>
                </c:pt>
              </c:strCache>
            </c:strRef>
          </c:tx>
          <c:invertIfNegative val="0"/>
          <c:cat>
            <c:strRef>
              <c:f>'V3 4,7,3.'!$B$190:$D$190</c:f>
              <c:strCache>
                <c:ptCount val="3"/>
                <c:pt idx="0">
                  <c:v>A</c:v>
                </c:pt>
                <c:pt idx="1">
                  <c:v>M</c:v>
                </c:pt>
                <c:pt idx="2">
                  <c:v>B</c:v>
                </c:pt>
              </c:strCache>
            </c:strRef>
          </c:cat>
          <c:val>
            <c:numRef>
              <c:f>'V3 4,7,3.'!$B$197:$D$197</c:f>
              <c:numCache>
                <c:formatCode>0%</c:formatCode>
                <c:ptCount val="3"/>
                <c:pt idx="0">
                  <c:v>0.5541666666666667</c:v>
                </c:pt>
                <c:pt idx="1">
                  <c:v>0.32500000000000001</c:v>
                </c:pt>
                <c:pt idx="2">
                  <c:v>0.12083333333333333</c:v>
                </c:pt>
              </c:numCache>
            </c:numRef>
          </c:val>
        </c:ser>
        <c:ser>
          <c:idx val="2"/>
          <c:order val="2"/>
          <c:tx>
            <c:strRef>
              <c:f>'V3 4,7,3.'!$A$198</c:f>
              <c:strCache>
                <c:ptCount val="1"/>
                <c:pt idx="0">
                  <c:v>Administradores de Empresas</c:v>
                </c:pt>
              </c:strCache>
            </c:strRef>
          </c:tx>
          <c:invertIfNegative val="0"/>
          <c:cat>
            <c:strRef>
              <c:f>'V3 4,7,3.'!$B$190:$D$190</c:f>
              <c:strCache>
                <c:ptCount val="3"/>
                <c:pt idx="0">
                  <c:v>A</c:v>
                </c:pt>
                <c:pt idx="1">
                  <c:v>M</c:v>
                </c:pt>
                <c:pt idx="2">
                  <c:v>B</c:v>
                </c:pt>
              </c:strCache>
            </c:strRef>
          </c:cat>
          <c:val>
            <c:numRef>
              <c:f>'V3 4,7,3.'!$B$198:$D$198</c:f>
              <c:numCache>
                <c:formatCode>0%</c:formatCode>
                <c:ptCount val="3"/>
                <c:pt idx="0">
                  <c:v>0.48333333333333334</c:v>
                </c:pt>
                <c:pt idx="1">
                  <c:v>0.40416666666666667</c:v>
                </c:pt>
                <c:pt idx="2">
                  <c:v>0.1125</c:v>
                </c:pt>
              </c:numCache>
            </c:numRef>
          </c:val>
        </c:ser>
        <c:dLbls>
          <c:showLegendKey val="0"/>
          <c:showVal val="1"/>
          <c:showCatName val="0"/>
          <c:showSerName val="0"/>
          <c:showPercent val="0"/>
          <c:showBubbleSize val="0"/>
        </c:dLbls>
        <c:gapWidth val="150"/>
        <c:overlap val="-25"/>
        <c:axId val="125467264"/>
        <c:axId val="125489536"/>
      </c:barChart>
      <c:catAx>
        <c:axId val="125467264"/>
        <c:scaling>
          <c:orientation val="minMax"/>
        </c:scaling>
        <c:delete val="0"/>
        <c:axPos val="b"/>
        <c:majorTickMark val="none"/>
        <c:minorTickMark val="none"/>
        <c:tickLblPos val="nextTo"/>
        <c:crossAx val="125489536"/>
        <c:crosses val="autoZero"/>
        <c:auto val="1"/>
        <c:lblAlgn val="ctr"/>
        <c:lblOffset val="100"/>
        <c:noMultiLvlLbl val="0"/>
      </c:catAx>
      <c:valAx>
        <c:axId val="125489536"/>
        <c:scaling>
          <c:orientation val="minMax"/>
        </c:scaling>
        <c:delete val="1"/>
        <c:axPos val="l"/>
        <c:numFmt formatCode="0%" sourceLinked="1"/>
        <c:majorTickMark val="out"/>
        <c:minorTickMark val="none"/>
        <c:tickLblPos val="nextTo"/>
        <c:crossAx val="12546726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Opinión de</a:t>
            </a:r>
            <a:r>
              <a:rPr lang="en-US" baseline="0"/>
              <a:t> las organizaciones</a:t>
            </a:r>
            <a:r>
              <a:rPr lang="en-US"/>
              <a:t>, si los profesionales contables son aptos para los nuevos retos y exigencias de la sociedad
</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#REF!</c:f>
              <c:strCache>
                <c:ptCount val="2"/>
                <c:pt idx="0">
                  <c:v>SI</c:v>
                </c:pt>
                <c:pt idx="1">
                  <c:v>No</c:v>
                </c:pt>
              </c:strCache>
            </c:strRef>
          </c:cat>
          <c:val>
            <c:numRef>
              <c:f>#REF!</c:f>
              <c:numCache>
                <c:formatCode>General</c:formatCode>
                <c:ptCount val="2"/>
                <c:pt idx="0">
                  <c:v>18</c:v>
                </c:pt>
                <c:pt idx="1">
                  <c:v>2</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howLegendKey val="0"/>
            <c:showVal val="0"/>
            <c:showCatName val="0"/>
            <c:showSerName val="0"/>
            <c:showPercent val="1"/>
            <c:showBubbleSize val="0"/>
            <c:showLeaderLines val="1"/>
          </c:dLbls>
          <c:cat>
            <c:multiLvlStrRef>
              <c:f>'V2 ORG 4,5,6'!#REF!</c:f>
            </c:multiLvlStrRef>
          </c:cat>
          <c:val>
            <c:numRef>
              <c:f>'V2 ORG 4,5,6'!#REF!</c:f>
              <c:numCache>
                <c:formatCode>General</c:formatCode>
                <c:ptCount val="1"/>
                <c:pt idx="0">
                  <c:v>1</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a:t>Opinión del CP, si los profesionales contables son aptos para los nuevos retos y exigencias de la sociedad</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5,9,5'!$A$6:$A$7</c:f>
              <c:strCache>
                <c:ptCount val="2"/>
                <c:pt idx="0">
                  <c:v>Si </c:v>
                </c:pt>
                <c:pt idx="1">
                  <c:v>No</c:v>
                </c:pt>
              </c:strCache>
            </c:strRef>
          </c:cat>
          <c:val>
            <c:numRef>
              <c:f>'V3 5,9,5'!$B$6:$B$7</c:f>
              <c:numCache>
                <c:formatCode>General</c:formatCode>
                <c:ptCount val="2"/>
                <c:pt idx="0">
                  <c:v>20</c:v>
                </c:pt>
                <c:pt idx="1">
                  <c:v>0</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Opinión de las organizaciones, si los profesionales contables son aptos para los nuevos retos y exigencias de la sociedad</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5,9,5'!$A$98:$A$99</c:f>
              <c:strCache>
                <c:ptCount val="2"/>
                <c:pt idx="0">
                  <c:v>Si </c:v>
                </c:pt>
                <c:pt idx="1">
                  <c:v>No</c:v>
                </c:pt>
              </c:strCache>
            </c:strRef>
          </c:cat>
          <c:val>
            <c:numRef>
              <c:f>'V3 5,9,5'!$B$98:$B$99</c:f>
              <c:numCache>
                <c:formatCode>General</c:formatCode>
                <c:ptCount val="2"/>
                <c:pt idx="0">
                  <c:v>17</c:v>
                </c:pt>
                <c:pt idx="1">
                  <c:v>3</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5,9,5'!$A$113:$A$119</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5,9,5'!$I$113:$I$119</c:f>
              <c:numCache>
                <c:formatCode>General</c:formatCode>
                <c:ptCount val="7"/>
                <c:pt idx="0">
                  <c:v>8</c:v>
                </c:pt>
                <c:pt idx="1">
                  <c:v>8</c:v>
                </c:pt>
                <c:pt idx="2">
                  <c:v>10</c:v>
                </c:pt>
                <c:pt idx="3">
                  <c:v>8</c:v>
                </c:pt>
                <c:pt idx="4">
                  <c:v>9</c:v>
                </c:pt>
                <c:pt idx="5">
                  <c:v>9</c:v>
                </c:pt>
                <c:pt idx="6">
                  <c:v>7</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5,9,5'!$A$19:$A$25</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5,9,5'!$I$19:$I$25</c:f>
              <c:numCache>
                <c:formatCode>_(* #,##0_);_(* \(#,##0\);_(* "-"??_);_(@_)</c:formatCode>
                <c:ptCount val="7"/>
                <c:pt idx="0">
                  <c:v>10</c:v>
                </c:pt>
                <c:pt idx="1">
                  <c:v>14</c:v>
                </c:pt>
                <c:pt idx="2">
                  <c:v>15</c:v>
                </c:pt>
                <c:pt idx="3">
                  <c:v>14</c:v>
                </c:pt>
                <c:pt idx="4">
                  <c:v>17</c:v>
                </c:pt>
                <c:pt idx="5">
                  <c:v>13</c:v>
                </c:pt>
                <c:pt idx="6">
                  <c:v>12</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5,9,5'!$A$58:$A$64</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5,9,5'!$I$58:$I$64</c:f>
              <c:numCache>
                <c:formatCode>General</c:formatCode>
                <c:ptCount val="7"/>
                <c:pt idx="0">
                  <c:v>10</c:v>
                </c:pt>
                <c:pt idx="1">
                  <c:v>13</c:v>
                </c:pt>
                <c:pt idx="2">
                  <c:v>17</c:v>
                </c:pt>
                <c:pt idx="3">
                  <c:v>12</c:v>
                </c:pt>
                <c:pt idx="4">
                  <c:v>12</c:v>
                </c:pt>
                <c:pt idx="5">
                  <c:v>12</c:v>
                </c:pt>
                <c:pt idx="6">
                  <c:v>5</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5,9,5'!$A$79:$A$80</c:f>
              <c:strCache>
                <c:ptCount val="2"/>
                <c:pt idx="0">
                  <c:v>Solo se encarga de la teneduría de libros</c:v>
                </c:pt>
                <c:pt idx="1">
                  <c:v>Está en la empresa solo por requisito legal</c:v>
                </c:pt>
              </c:strCache>
            </c:strRef>
          </c:cat>
          <c:val>
            <c:numRef>
              <c:f>'V3 5,9,5'!$D$79:$D$80</c:f>
              <c:numCache>
                <c:formatCode>General</c:formatCode>
                <c:ptCount val="2"/>
                <c:pt idx="0">
                  <c:v>0</c:v>
                </c:pt>
                <c:pt idx="1">
                  <c:v>2</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5,9,5'!$A$137:$A$138</c:f>
              <c:strCache>
                <c:ptCount val="2"/>
                <c:pt idx="0">
                  <c:v>Solo se encarga de la teneduría de libros</c:v>
                </c:pt>
                <c:pt idx="1">
                  <c:v>Está en la empresa solo por requisito legal</c:v>
                </c:pt>
              </c:strCache>
            </c:strRef>
          </c:cat>
          <c:val>
            <c:numRef>
              <c:f>'V3 5,9,5'!$D$137:$D$138</c:f>
              <c:numCache>
                <c:formatCode>General</c:formatCode>
                <c:ptCount val="2"/>
                <c:pt idx="0">
                  <c:v>3</c:v>
                </c:pt>
                <c:pt idx="1">
                  <c:v>1</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'V3 5,9,5'!$A$156</c:f>
              <c:strCache>
                <c:ptCount val="1"/>
                <c:pt idx="0">
                  <c:v>Si </c:v>
                </c:pt>
              </c:strCache>
            </c:strRef>
          </c:tx>
          <c:invertIfNegative val="0"/>
          <c:cat>
            <c:strRef>
              <c:f>'V3 5,9,5'!$B$155:$D$155</c:f>
              <c:strCache>
                <c:ptCount val="3"/>
                <c:pt idx="0">
                  <c:v>CONTADORES PUBLICOS</c:v>
                </c:pt>
                <c:pt idx="1">
                  <c:v>ORGANIZACIONES</c:v>
                </c:pt>
                <c:pt idx="2">
                  <c:v>OTROS CIUDADANOS</c:v>
                </c:pt>
              </c:strCache>
            </c:strRef>
          </c:cat>
          <c:val>
            <c:numRef>
              <c:f>'V3 5,9,5'!$B$156:$D$156</c:f>
              <c:numCache>
                <c:formatCode>General</c:formatCode>
                <c:ptCount val="3"/>
                <c:pt idx="0">
                  <c:v>20</c:v>
                </c:pt>
                <c:pt idx="1">
                  <c:v>18</c:v>
                </c:pt>
                <c:pt idx="2">
                  <c:v>17</c:v>
                </c:pt>
              </c:numCache>
            </c:numRef>
          </c:val>
        </c:ser>
        <c:ser>
          <c:idx val="1"/>
          <c:order val="1"/>
          <c:tx>
            <c:strRef>
              <c:f>'V3 5,9,5'!$A$157</c:f>
              <c:strCache>
                <c:ptCount val="1"/>
                <c:pt idx="0">
                  <c:v>No</c:v>
                </c:pt>
              </c:strCache>
            </c:strRef>
          </c:tx>
          <c:invertIfNegative val="0"/>
          <c:cat>
            <c:strRef>
              <c:f>'V3 5,9,5'!$B$155:$D$155</c:f>
              <c:strCache>
                <c:ptCount val="3"/>
                <c:pt idx="0">
                  <c:v>CONTADORES PUBLICOS</c:v>
                </c:pt>
                <c:pt idx="1">
                  <c:v>ORGANIZACIONES</c:v>
                </c:pt>
                <c:pt idx="2">
                  <c:v>OTROS CIUDADANOS</c:v>
                </c:pt>
              </c:strCache>
            </c:strRef>
          </c:cat>
          <c:val>
            <c:numRef>
              <c:f>'V3 5,9,5'!$B$157:$D$157</c:f>
              <c:numCache>
                <c:formatCode>General</c:formatCode>
                <c:ptCount val="3"/>
                <c:pt idx="0">
                  <c:v>0</c:v>
                </c:pt>
                <c:pt idx="1">
                  <c:v>2</c:v>
                </c:pt>
                <c:pt idx="2">
                  <c:v>3</c:v>
                </c:pt>
              </c:numCache>
            </c:numRef>
          </c:val>
        </c:ser>
        <c:dLbls>
          <c:showLegendKey val="0"/>
          <c:showVal val="1"/>
          <c:showCatName val="0"/>
          <c:showSerName val="0"/>
          <c:showPercent val="0"/>
          <c:showBubbleSize val="0"/>
        </c:dLbls>
        <c:gapWidth val="150"/>
        <c:overlap val="-25"/>
        <c:axId val="125904000"/>
        <c:axId val="125905536"/>
      </c:barChart>
      <c:catAx>
        <c:axId val="125904000"/>
        <c:scaling>
          <c:orientation val="minMax"/>
        </c:scaling>
        <c:delete val="0"/>
        <c:axPos val="b"/>
        <c:majorTickMark val="none"/>
        <c:minorTickMark val="none"/>
        <c:tickLblPos val="nextTo"/>
        <c:crossAx val="125905536"/>
        <c:crosses val="autoZero"/>
        <c:auto val="1"/>
        <c:lblAlgn val="ctr"/>
        <c:lblOffset val="100"/>
        <c:noMultiLvlLbl val="0"/>
      </c:catAx>
      <c:valAx>
        <c:axId val="125905536"/>
        <c:scaling>
          <c:orientation val="minMax"/>
        </c:scaling>
        <c:delete val="1"/>
        <c:axPos val="l"/>
        <c:numFmt formatCode="General" sourceLinked="1"/>
        <c:majorTickMark val="out"/>
        <c:minorTickMark val="none"/>
        <c:tickLblPos val="nextTo"/>
        <c:crossAx val="12590400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5,9,5'!$A$167:$A$168</c:f>
              <c:strCache>
                <c:ptCount val="2"/>
                <c:pt idx="0">
                  <c:v>Si </c:v>
                </c:pt>
                <c:pt idx="1">
                  <c:v>No</c:v>
                </c:pt>
              </c:strCache>
            </c:strRef>
          </c:cat>
          <c:val>
            <c:numRef>
              <c:f>'V3 5,9,5'!$B$167:$B$168</c:f>
              <c:numCache>
                <c:formatCode>General</c:formatCode>
                <c:ptCount val="2"/>
                <c:pt idx="0">
                  <c:v>55</c:v>
                </c:pt>
                <c:pt idx="1">
                  <c:v>5</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'V3 5,9,5'!$B$184</c:f>
              <c:strCache>
                <c:ptCount val="1"/>
                <c:pt idx="0">
                  <c:v>CONTADORES PUBLICOS</c:v>
                </c:pt>
              </c:strCache>
            </c:strRef>
          </c:tx>
          <c:invertIfNegative val="0"/>
          <c:cat>
            <c:strRef>
              <c:f>'V3 5,9,5'!$A$185:$A$191</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5,9,5'!$B$185:$B$191</c:f>
              <c:numCache>
                <c:formatCode>General</c:formatCode>
                <c:ptCount val="7"/>
                <c:pt idx="0">
                  <c:v>10</c:v>
                </c:pt>
                <c:pt idx="1">
                  <c:v>14</c:v>
                </c:pt>
                <c:pt idx="2">
                  <c:v>15</c:v>
                </c:pt>
                <c:pt idx="3">
                  <c:v>14</c:v>
                </c:pt>
                <c:pt idx="4">
                  <c:v>17</c:v>
                </c:pt>
                <c:pt idx="5">
                  <c:v>13</c:v>
                </c:pt>
                <c:pt idx="6">
                  <c:v>12</c:v>
                </c:pt>
              </c:numCache>
            </c:numRef>
          </c:val>
        </c:ser>
        <c:ser>
          <c:idx val="1"/>
          <c:order val="1"/>
          <c:tx>
            <c:strRef>
              <c:f>'V3 5,9,5'!$C$184</c:f>
              <c:strCache>
                <c:ptCount val="1"/>
                <c:pt idx="0">
                  <c:v>ORGANIZACIONES</c:v>
                </c:pt>
              </c:strCache>
            </c:strRef>
          </c:tx>
          <c:invertIfNegative val="0"/>
          <c:cat>
            <c:strRef>
              <c:f>'V3 5,9,5'!$A$185:$A$191</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5,9,5'!$C$185:$C$191</c:f>
              <c:numCache>
                <c:formatCode>General</c:formatCode>
                <c:ptCount val="7"/>
                <c:pt idx="0">
                  <c:v>10</c:v>
                </c:pt>
                <c:pt idx="1">
                  <c:v>13</c:v>
                </c:pt>
                <c:pt idx="2">
                  <c:v>17</c:v>
                </c:pt>
                <c:pt idx="3">
                  <c:v>12</c:v>
                </c:pt>
                <c:pt idx="4">
                  <c:v>12</c:v>
                </c:pt>
                <c:pt idx="5">
                  <c:v>12</c:v>
                </c:pt>
                <c:pt idx="6">
                  <c:v>5</c:v>
                </c:pt>
              </c:numCache>
            </c:numRef>
          </c:val>
        </c:ser>
        <c:ser>
          <c:idx val="2"/>
          <c:order val="2"/>
          <c:tx>
            <c:strRef>
              <c:f>'V3 5,9,5'!$D$184</c:f>
              <c:strCache>
                <c:ptCount val="1"/>
                <c:pt idx="0">
                  <c:v>OTROS CIUDADANOS</c:v>
                </c:pt>
              </c:strCache>
            </c:strRef>
          </c:tx>
          <c:invertIfNegative val="0"/>
          <c:cat>
            <c:strRef>
              <c:f>'V3 5,9,5'!$A$185:$A$191</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5,9,5'!$D$185:$D$191</c:f>
              <c:numCache>
                <c:formatCode>General</c:formatCode>
                <c:ptCount val="7"/>
                <c:pt idx="0">
                  <c:v>8</c:v>
                </c:pt>
                <c:pt idx="1">
                  <c:v>8</c:v>
                </c:pt>
                <c:pt idx="2">
                  <c:v>10</c:v>
                </c:pt>
                <c:pt idx="3">
                  <c:v>8</c:v>
                </c:pt>
                <c:pt idx="4">
                  <c:v>9</c:v>
                </c:pt>
                <c:pt idx="5">
                  <c:v>9</c:v>
                </c:pt>
                <c:pt idx="6">
                  <c:v>7</c:v>
                </c:pt>
              </c:numCache>
            </c:numRef>
          </c:val>
        </c:ser>
        <c:dLbls>
          <c:showLegendKey val="0"/>
          <c:showVal val="1"/>
          <c:showCatName val="0"/>
          <c:showSerName val="0"/>
          <c:showPercent val="0"/>
          <c:showBubbleSize val="0"/>
        </c:dLbls>
        <c:gapWidth val="150"/>
        <c:overlap val="-25"/>
        <c:axId val="125969152"/>
        <c:axId val="125970688"/>
      </c:barChart>
      <c:catAx>
        <c:axId val="125969152"/>
        <c:scaling>
          <c:orientation val="minMax"/>
        </c:scaling>
        <c:delete val="0"/>
        <c:axPos val="b"/>
        <c:majorTickMark val="none"/>
        <c:minorTickMark val="none"/>
        <c:tickLblPos val="nextTo"/>
        <c:crossAx val="125970688"/>
        <c:crosses val="autoZero"/>
        <c:auto val="1"/>
        <c:lblAlgn val="ctr"/>
        <c:lblOffset val="100"/>
        <c:noMultiLvlLbl val="0"/>
      </c:catAx>
      <c:valAx>
        <c:axId val="125970688"/>
        <c:scaling>
          <c:orientation val="minMax"/>
        </c:scaling>
        <c:delete val="1"/>
        <c:axPos val="l"/>
        <c:numFmt formatCode="General" sourceLinked="1"/>
        <c:majorTickMark val="out"/>
        <c:minorTickMark val="none"/>
        <c:tickLblPos val="nextTo"/>
        <c:crossAx val="1259691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Profesionales contables en otras áreas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'V2 ORG 4,5,6'!$A$10:$A$11</c:f>
              <c:strCache>
                <c:ptCount val="2"/>
                <c:pt idx="0">
                  <c:v>Si </c:v>
                </c:pt>
                <c:pt idx="1">
                  <c:v>No</c:v>
                </c:pt>
              </c:strCache>
            </c:strRef>
          </c:cat>
          <c:val>
            <c:numRef>
              <c:f>'V2 ORG 4,5,6'!$B$10:$B$11</c:f>
              <c:numCache>
                <c:formatCode>General</c:formatCode>
                <c:ptCount val="2"/>
                <c:pt idx="0">
                  <c:v>3</c:v>
                </c:pt>
                <c:pt idx="1">
                  <c:v>17</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5,9,5'!$A$201:$A$207</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5,9,5'!$B$201:$B$207</c:f>
              <c:numCache>
                <c:formatCode>General</c:formatCode>
                <c:ptCount val="7"/>
                <c:pt idx="0">
                  <c:v>28</c:v>
                </c:pt>
                <c:pt idx="1">
                  <c:v>35</c:v>
                </c:pt>
                <c:pt idx="2">
                  <c:v>42</c:v>
                </c:pt>
                <c:pt idx="3">
                  <c:v>34</c:v>
                </c:pt>
                <c:pt idx="4">
                  <c:v>38</c:v>
                </c:pt>
                <c:pt idx="5">
                  <c:v>34</c:v>
                </c:pt>
                <c:pt idx="6">
                  <c:v>24</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'V3 5,9,5'!$A$218</c:f>
              <c:strCache>
                <c:ptCount val="1"/>
                <c:pt idx="0">
                  <c:v>Solo se encarga de la teneduría de libros</c:v>
                </c:pt>
              </c:strCache>
            </c:strRef>
          </c:tx>
          <c:invertIfNegative val="0"/>
          <c:cat>
            <c:strRef>
              <c:f>'V3 5,9,5'!$B$217:$D$217</c:f>
              <c:strCache>
                <c:ptCount val="3"/>
                <c:pt idx="0">
                  <c:v>CONTADORES PUBLICOS</c:v>
                </c:pt>
                <c:pt idx="1">
                  <c:v>ORGANIZACIONES</c:v>
                </c:pt>
                <c:pt idx="2">
                  <c:v>OTROS CIUDADANOS</c:v>
                </c:pt>
              </c:strCache>
            </c:strRef>
          </c:cat>
          <c:val>
            <c:numRef>
              <c:f>'V3 5,9,5'!$B$218:$D$218</c:f>
              <c:numCache>
                <c:formatCode>General</c:formatCode>
                <c:ptCount val="3"/>
                <c:pt idx="0">
                  <c:v>0</c:v>
                </c:pt>
                <c:pt idx="1">
                  <c:v>0</c:v>
                </c:pt>
                <c:pt idx="2">
                  <c:v>3</c:v>
                </c:pt>
              </c:numCache>
            </c:numRef>
          </c:val>
        </c:ser>
        <c:ser>
          <c:idx val="1"/>
          <c:order val="1"/>
          <c:tx>
            <c:strRef>
              <c:f>'V3 5,9,5'!$A$219</c:f>
              <c:strCache>
                <c:ptCount val="1"/>
                <c:pt idx="0">
                  <c:v>Está en la empresa solo por requisito legal</c:v>
                </c:pt>
              </c:strCache>
            </c:strRef>
          </c:tx>
          <c:invertIfNegative val="0"/>
          <c:cat>
            <c:strRef>
              <c:f>'V3 5,9,5'!$B$217:$D$217</c:f>
              <c:strCache>
                <c:ptCount val="3"/>
                <c:pt idx="0">
                  <c:v>CONTADORES PUBLICOS</c:v>
                </c:pt>
                <c:pt idx="1">
                  <c:v>ORGANIZACIONES</c:v>
                </c:pt>
                <c:pt idx="2">
                  <c:v>OTROS CIUDADANOS</c:v>
                </c:pt>
              </c:strCache>
            </c:strRef>
          </c:cat>
          <c:val>
            <c:numRef>
              <c:f>'V3 5,9,5'!$B$219:$D$219</c:f>
              <c:numCache>
                <c:formatCode>General</c:formatCode>
                <c:ptCount val="3"/>
                <c:pt idx="0">
                  <c:v>0</c:v>
                </c:pt>
                <c:pt idx="1">
                  <c:v>2</c:v>
                </c:pt>
                <c:pt idx="2">
                  <c:v>1</c:v>
                </c:pt>
              </c:numCache>
            </c:numRef>
          </c:val>
        </c:ser>
        <c:dLbls>
          <c:showLegendKey val="0"/>
          <c:showVal val="1"/>
          <c:showCatName val="0"/>
          <c:showSerName val="0"/>
          <c:showPercent val="0"/>
          <c:showBubbleSize val="0"/>
        </c:dLbls>
        <c:gapWidth val="150"/>
        <c:overlap val="-25"/>
        <c:axId val="126123008"/>
        <c:axId val="126124800"/>
      </c:barChart>
      <c:catAx>
        <c:axId val="126123008"/>
        <c:scaling>
          <c:orientation val="minMax"/>
        </c:scaling>
        <c:delete val="0"/>
        <c:axPos val="b"/>
        <c:majorTickMark val="none"/>
        <c:minorTickMark val="none"/>
        <c:tickLblPos val="nextTo"/>
        <c:crossAx val="126124800"/>
        <c:crosses val="autoZero"/>
        <c:auto val="1"/>
        <c:lblAlgn val="ctr"/>
        <c:lblOffset val="100"/>
        <c:noMultiLvlLbl val="0"/>
      </c:catAx>
      <c:valAx>
        <c:axId val="126124800"/>
        <c:scaling>
          <c:orientation val="minMax"/>
        </c:scaling>
        <c:delete val="1"/>
        <c:axPos val="l"/>
        <c:numFmt formatCode="General" sourceLinked="1"/>
        <c:majorTickMark val="out"/>
        <c:minorTickMark val="none"/>
        <c:tickLblPos val="nextTo"/>
        <c:crossAx val="12612300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5,9,5'!$A$234:$A$235</c:f>
              <c:strCache>
                <c:ptCount val="2"/>
                <c:pt idx="0">
                  <c:v>Solo se encarga de la teneduría de libros</c:v>
                </c:pt>
                <c:pt idx="1">
                  <c:v>Está en la empresa solo por requisito legal</c:v>
                </c:pt>
              </c:strCache>
            </c:strRef>
          </c:cat>
          <c:val>
            <c:numRef>
              <c:f>'V3 5,9,5'!$B$234:$B$235</c:f>
              <c:numCache>
                <c:formatCode>General</c:formatCode>
                <c:ptCount val="2"/>
                <c:pt idx="0">
                  <c:v>3</c:v>
                </c:pt>
                <c:pt idx="1">
                  <c:v>3</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Opinión de los otros ciudadanos sobre los Contadores Públicos, si es útil en las compañias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#REF!</c:f>
              <c:strCache>
                <c:ptCount val="2"/>
                <c:pt idx="0">
                  <c:v>Si</c:v>
                </c:pt>
                <c:pt idx="1">
                  <c:v>No</c:v>
                </c:pt>
              </c:strCache>
            </c:strRef>
          </c:cat>
          <c:val>
            <c:numRef>
              <c:f>#REF!</c:f>
              <c:numCache>
                <c:formatCode>General</c:formatCode>
                <c:ptCount val="2"/>
                <c:pt idx="0">
                  <c:v>18</c:v>
                </c:pt>
                <c:pt idx="1">
                  <c:v>2</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que establecen, según</a:t>
            </a:r>
            <a:r>
              <a:rPr lang="en-US" baseline="0"/>
              <a:t> los otros ciudadanos,</a:t>
            </a:r>
          </a:p>
          <a:p>
            <a:pPr>
              <a:defRPr/>
            </a:pPr>
            <a:r>
              <a:rPr lang="en-US"/>
              <a:t> que el Contador Público es  útil en las compañias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#REF!</c:f>
              <c:strCache>
                <c:ptCount val="8"/>
                <c:pt idx="0">
                  <c:v>Líder</c:v>
                </c:pt>
                <c:pt idx="1">
                  <c:v>Proactivo</c:v>
                </c:pt>
                <c:pt idx="2">
                  <c:v>Responsable</c:v>
                </c:pt>
                <c:pt idx="3">
                  <c:v>Comprometido</c:v>
                </c:pt>
                <c:pt idx="4">
                  <c:v>Analítico</c:v>
                </c:pt>
                <c:pt idx="5">
                  <c:v>Capaz de trabajar en equipo</c:v>
                </c:pt>
                <c:pt idx="6">
                  <c:v>Competitivo</c:v>
                </c:pt>
                <c:pt idx="7">
                  <c:v>Otros</c:v>
                </c:pt>
              </c:strCache>
            </c:strRef>
          </c:cat>
          <c:val>
            <c:numRef>
              <c:f>#REF!</c:f>
              <c:numCache>
                <c:formatCode>General</c:formatCode>
                <c:ptCount val="8"/>
                <c:pt idx="0">
                  <c:v>7</c:v>
                </c:pt>
                <c:pt idx="1">
                  <c:v>4</c:v>
                </c:pt>
                <c:pt idx="2">
                  <c:v>3</c:v>
                </c:pt>
                <c:pt idx="3">
                  <c:v>6</c:v>
                </c:pt>
                <c:pt idx="4">
                  <c:v>15</c:v>
                </c:pt>
                <c:pt idx="5">
                  <c:v>10</c:v>
                </c:pt>
                <c:pt idx="6">
                  <c:v>9</c:v>
                </c:pt>
                <c:pt idx="7">
                  <c:v>0</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que establecen, según los otros ciudadanos, que el Contador Público no es útil en las compañias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0,10,6'!$A$75:$A$76</c:f>
              <c:strCache>
                <c:ptCount val="2"/>
                <c:pt idx="0">
                  <c:v>Solo se encarga de la teneduría de libros</c:v>
                </c:pt>
                <c:pt idx="1">
                  <c:v>Está en la empresa solo por requisito legal</c:v>
                </c:pt>
              </c:strCache>
            </c:strRef>
          </c:cat>
          <c:val>
            <c:numRef>
              <c:f>'V3 0,10,6'!$D$75:$D$76</c:f>
              <c:numCache>
                <c:formatCode>General</c:formatCode>
                <c:ptCount val="2"/>
                <c:pt idx="0">
                  <c:v>2</c:v>
                </c:pt>
                <c:pt idx="1">
                  <c:v>1</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Opínión general sobre el Contador</a:t>
            </a:r>
            <a:r>
              <a:rPr lang="en-US" baseline="0"/>
              <a:t> Público, si es útil en las compañias</a:t>
            </a:r>
            <a:r>
              <a:rPr lang="en-US"/>
              <a:t> </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0,10,6'!$A$85:$A$86</c:f>
              <c:strCache>
                <c:ptCount val="2"/>
                <c:pt idx="0">
                  <c:v>Si </c:v>
                </c:pt>
                <c:pt idx="1">
                  <c:v>No</c:v>
                </c:pt>
              </c:strCache>
            </c:strRef>
          </c:cat>
          <c:val>
            <c:numRef>
              <c:f>'V3 0,10,6'!$D$85:$D$86</c:f>
              <c:numCache>
                <c:formatCode>General</c:formatCode>
                <c:ptCount val="2"/>
                <c:pt idx="0">
                  <c:v>36</c:v>
                </c:pt>
                <c:pt idx="1">
                  <c:v>4</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Opinión de</a:t>
            </a:r>
            <a:r>
              <a:rPr lang="en-US" baseline="0"/>
              <a:t> las organizaciones y de los otros ciudadanos sobre el </a:t>
            </a:r>
            <a:r>
              <a:rPr lang="en-US"/>
              <a:t> Contador Público, si es útil en las compañias</a:t>
            </a:r>
          </a:p>
        </c:rich>
      </c:tx>
      <c:layout/>
      <c:overlay val="0"/>
    </c:title>
    <c:autoTitleDeleted val="0"/>
    <c:plotArea>
      <c:layout/>
      <c:barChart>
        <c:barDir val="col"/>
        <c:grouping val="clustered"/>
        <c:varyColors val="0"/>
        <c:ser>
          <c:idx val="0"/>
          <c:order val="0"/>
          <c:tx>
            <c:strRef>
              <c:f>'V3 0,10,6'!$A$85</c:f>
              <c:strCache>
                <c:ptCount val="1"/>
                <c:pt idx="0">
                  <c:v>Si </c:v>
                </c:pt>
              </c:strCache>
            </c:strRef>
          </c:tx>
          <c:invertIfNegative val="0"/>
          <c:cat>
            <c:strRef>
              <c:f>'V3 0,10,6'!$B$84:$C$84</c:f>
              <c:strCache>
                <c:ptCount val="2"/>
                <c:pt idx="0">
                  <c:v>ORGANIZACIONES</c:v>
                </c:pt>
                <c:pt idx="1">
                  <c:v>OTROS CIUDADANOS</c:v>
                </c:pt>
              </c:strCache>
            </c:strRef>
          </c:cat>
          <c:val>
            <c:numRef>
              <c:f>'V3 0,10,6'!$B$85:$C$85</c:f>
              <c:numCache>
                <c:formatCode>General</c:formatCode>
                <c:ptCount val="2"/>
                <c:pt idx="0">
                  <c:v>18</c:v>
                </c:pt>
                <c:pt idx="1">
                  <c:v>18</c:v>
                </c:pt>
              </c:numCache>
            </c:numRef>
          </c:val>
        </c:ser>
        <c:ser>
          <c:idx val="1"/>
          <c:order val="1"/>
          <c:tx>
            <c:strRef>
              <c:f>'V3 0,10,6'!$A$86</c:f>
              <c:strCache>
                <c:ptCount val="1"/>
                <c:pt idx="0">
                  <c:v>No</c:v>
                </c:pt>
              </c:strCache>
            </c:strRef>
          </c:tx>
          <c:invertIfNegative val="0"/>
          <c:cat>
            <c:strRef>
              <c:f>'V3 0,10,6'!$B$84:$C$84</c:f>
              <c:strCache>
                <c:ptCount val="2"/>
                <c:pt idx="0">
                  <c:v>ORGANIZACIONES</c:v>
                </c:pt>
                <c:pt idx="1">
                  <c:v>OTROS CIUDADANOS</c:v>
                </c:pt>
              </c:strCache>
            </c:strRef>
          </c:cat>
          <c:val>
            <c:numRef>
              <c:f>'V3 0,10,6'!$B$86:$C$86</c:f>
              <c:numCache>
                <c:formatCode>General</c:formatCode>
                <c:ptCount val="2"/>
                <c:pt idx="0">
                  <c:v>2</c:v>
                </c:pt>
                <c:pt idx="1">
                  <c:v>2</c:v>
                </c:pt>
              </c:numCache>
            </c:numRef>
          </c:val>
        </c:ser>
        <c:dLbls>
          <c:showLegendKey val="0"/>
          <c:showVal val="1"/>
          <c:showCatName val="0"/>
          <c:showSerName val="0"/>
          <c:showPercent val="0"/>
          <c:showBubbleSize val="0"/>
        </c:dLbls>
        <c:gapWidth val="150"/>
        <c:overlap val="-25"/>
        <c:axId val="126424192"/>
        <c:axId val="126425728"/>
      </c:barChart>
      <c:catAx>
        <c:axId val="126424192"/>
        <c:scaling>
          <c:orientation val="minMax"/>
        </c:scaling>
        <c:delete val="0"/>
        <c:axPos val="b"/>
        <c:majorTickMark val="none"/>
        <c:minorTickMark val="none"/>
        <c:tickLblPos val="nextTo"/>
        <c:crossAx val="126425728"/>
        <c:crosses val="autoZero"/>
        <c:auto val="1"/>
        <c:lblAlgn val="ctr"/>
        <c:lblOffset val="100"/>
        <c:noMultiLvlLbl val="0"/>
      </c:catAx>
      <c:valAx>
        <c:axId val="126425728"/>
        <c:scaling>
          <c:orientation val="minMax"/>
        </c:scaling>
        <c:delete val="1"/>
        <c:axPos val="l"/>
        <c:numFmt formatCode="General" sourceLinked="1"/>
        <c:majorTickMark val="out"/>
        <c:minorTickMark val="none"/>
        <c:tickLblPos val="nextTo"/>
        <c:crossAx val="12642419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según las organizaciones y los otros ciudadanos que establecen que el</a:t>
            </a:r>
            <a:r>
              <a:rPr lang="en-US" baseline="0"/>
              <a:t> Contador Público, es útil en las compañias</a:t>
            </a:r>
            <a:r>
              <a:rPr lang="en-US"/>
              <a:t> </a:t>
            </a:r>
          </a:p>
        </c:rich>
      </c:tx>
      <c:layout/>
      <c:overlay val="0"/>
    </c:title>
    <c:autoTitleDeleted val="0"/>
    <c:plotArea>
      <c:layout/>
      <c:barChart>
        <c:barDir val="col"/>
        <c:grouping val="clustered"/>
        <c:varyColors val="0"/>
        <c:ser>
          <c:idx val="0"/>
          <c:order val="0"/>
          <c:tx>
            <c:strRef>
              <c:f>'V3 0,10,6'!$B$107</c:f>
              <c:strCache>
                <c:ptCount val="1"/>
                <c:pt idx="0">
                  <c:v>ORGANIZACIONES</c:v>
                </c:pt>
              </c:strCache>
            </c:strRef>
          </c:tx>
          <c:invertIfNegative val="0"/>
          <c:cat>
            <c:strRef>
              <c:f>'V3 0,10,6'!$A$108:$A$114</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0,10,6'!$B$108:$B$114</c:f>
              <c:numCache>
                <c:formatCode>General</c:formatCode>
                <c:ptCount val="7"/>
                <c:pt idx="0">
                  <c:v>12</c:v>
                </c:pt>
                <c:pt idx="1">
                  <c:v>11</c:v>
                </c:pt>
                <c:pt idx="2">
                  <c:v>12</c:v>
                </c:pt>
                <c:pt idx="3">
                  <c:v>15</c:v>
                </c:pt>
                <c:pt idx="4">
                  <c:v>11</c:v>
                </c:pt>
                <c:pt idx="5">
                  <c:v>11</c:v>
                </c:pt>
                <c:pt idx="6">
                  <c:v>8</c:v>
                </c:pt>
              </c:numCache>
            </c:numRef>
          </c:val>
        </c:ser>
        <c:ser>
          <c:idx val="1"/>
          <c:order val="1"/>
          <c:tx>
            <c:strRef>
              <c:f>'V3 0,10,6'!$C$107</c:f>
              <c:strCache>
                <c:ptCount val="1"/>
                <c:pt idx="0">
                  <c:v>OTROS CIUDADANOS</c:v>
                </c:pt>
              </c:strCache>
            </c:strRef>
          </c:tx>
          <c:invertIfNegative val="0"/>
          <c:cat>
            <c:strRef>
              <c:f>'V3 0,10,6'!$A$108:$A$114</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0,10,6'!$C$108:$C$114</c:f>
              <c:numCache>
                <c:formatCode>General</c:formatCode>
                <c:ptCount val="7"/>
                <c:pt idx="0">
                  <c:v>7</c:v>
                </c:pt>
                <c:pt idx="1">
                  <c:v>4</c:v>
                </c:pt>
                <c:pt idx="2">
                  <c:v>3</c:v>
                </c:pt>
                <c:pt idx="3">
                  <c:v>6</c:v>
                </c:pt>
                <c:pt idx="4">
                  <c:v>15</c:v>
                </c:pt>
                <c:pt idx="5">
                  <c:v>10</c:v>
                </c:pt>
                <c:pt idx="6">
                  <c:v>9</c:v>
                </c:pt>
              </c:numCache>
            </c:numRef>
          </c:val>
        </c:ser>
        <c:dLbls>
          <c:showLegendKey val="0"/>
          <c:showVal val="1"/>
          <c:showCatName val="0"/>
          <c:showSerName val="0"/>
          <c:showPercent val="0"/>
          <c:showBubbleSize val="0"/>
        </c:dLbls>
        <c:gapWidth val="150"/>
        <c:overlap val="-25"/>
        <c:axId val="126485248"/>
        <c:axId val="126486784"/>
      </c:barChart>
      <c:catAx>
        <c:axId val="126485248"/>
        <c:scaling>
          <c:orientation val="minMax"/>
        </c:scaling>
        <c:delete val="0"/>
        <c:axPos val="b"/>
        <c:majorTickMark val="none"/>
        <c:minorTickMark val="none"/>
        <c:tickLblPos val="nextTo"/>
        <c:crossAx val="126486784"/>
        <c:crosses val="autoZero"/>
        <c:auto val="1"/>
        <c:lblAlgn val="ctr"/>
        <c:lblOffset val="100"/>
        <c:noMultiLvlLbl val="0"/>
      </c:catAx>
      <c:valAx>
        <c:axId val="126486784"/>
        <c:scaling>
          <c:orientation val="minMax"/>
        </c:scaling>
        <c:delete val="1"/>
        <c:axPos val="l"/>
        <c:numFmt formatCode="General" sourceLinked="1"/>
        <c:majorTickMark val="out"/>
        <c:minorTickMark val="none"/>
        <c:tickLblPos val="nextTo"/>
        <c:crossAx val="12648524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en orden de importancia que establecen que el Contador Público es útil en las compañias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0,10,6'!$A$120:$A$126</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0,10,6'!$B$120:$B$126</c:f>
              <c:numCache>
                <c:formatCode>General</c:formatCode>
                <c:ptCount val="7"/>
                <c:pt idx="0">
                  <c:v>19</c:v>
                </c:pt>
                <c:pt idx="1">
                  <c:v>15</c:v>
                </c:pt>
                <c:pt idx="2">
                  <c:v>15</c:v>
                </c:pt>
                <c:pt idx="3">
                  <c:v>21</c:v>
                </c:pt>
                <c:pt idx="4">
                  <c:v>26</c:v>
                </c:pt>
                <c:pt idx="5">
                  <c:v>21</c:v>
                </c:pt>
                <c:pt idx="6">
                  <c:v>17</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Orden de Importancia en el perfil para el área contable</a:t>
            </a:r>
          </a:p>
        </c:rich>
      </c:tx>
      <c:layout/>
      <c:overlay val="0"/>
    </c:title>
    <c:autoTitleDeleted val="0"/>
    <c:plotArea>
      <c:layout/>
      <c:barChart>
        <c:barDir val="col"/>
        <c:grouping val="clustered"/>
        <c:varyColors val="0"/>
        <c:ser>
          <c:idx val="0"/>
          <c:order val="0"/>
          <c:tx>
            <c:strRef>
              <c:f>'V2 ORG 4,5,6'!$A$32</c:f>
              <c:strCache>
                <c:ptCount val="1"/>
                <c:pt idx="0">
                  <c:v>Estudios en áreas contables</c:v>
                </c:pt>
              </c:strCache>
            </c:strRef>
          </c:tx>
          <c:invertIfNegative val="0"/>
          <c:val>
            <c:numRef>
              <c:f>'V2 ORG 4,5,6'!$B$32:$E$32</c:f>
              <c:numCache>
                <c:formatCode>General</c:formatCode>
                <c:ptCount val="4"/>
                <c:pt idx="0">
                  <c:v>11</c:v>
                </c:pt>
                <c:pt idx="1">
                  <c:v>6</c:v>
                </c:pt>
                <c:pt idx="2">
                  <c:v>2</c:v>
                </c:pt>
                <c:pt idx="3">
                  <c:v>1</c:v>
                </c:pt>
              </c:numCache>
            </c:numRef>
          </c:val>
        </c:ser>
        <c:ser>
          <c:idx val="1"/>
          <c:order val="1"/>
          <c:tx>
            <c:strRef>
              <c:f>'V2 ORG 4,5,6'!$A$33</c:f>
              <c:strCache>
                <c:ptCount val="1"/>
                <c:pt idx="0">
                  <c:v>Experiencia laboral en el área contable</c:v>
                </c:pt>
              </c:strCache>
            </c:strRef>
          </c:tx>
          <c:invertIfNegative val="0"/>
          <c:val>
            <c:numRef>
              <c:f>'V2 ORG 4,5,6'!$B$33:$E$33</c:f>
              <c:numCache>
                <c:formatCode>General</c:formatCode>
                <c:ptCount val="4"/>
                <c:pt idx="0">
                  <c:v>5</c:v>
                </c:pt>
                <c:pt idx="1">
                  <c:v>8</c:v>
                </c:pt>
                <c:pt idx="2">
                  <c:v>3</c:v>
                </c:pt>
                <c:pt idx="3">
                  <c:v>4</c:v>
                </c:pt>
              </c:numCache>
            </c:numRef>
          </c:val>
        </c:ser>
        <c:ser>
          <c:idx val="2"/>
          <c:order val="2"/>
          <c:tx>
            <c:strRef>
              <c:f>'V2 ORG 4,5,6'!$A$34</c:f>
              <c:strCache>
                <c:ptCount val="1"/>
                <c:pt idx="0">
                  <c:v>Actidud y Aptitud para liderar y trabajar en equipo</c:v>
                </c:pt>
              </c:strCache>
            </c:strRef>
          </c:tx>
          <c:invertIfNegative val="0"/>
          <c:val>
            <c:numRef>
              <c:f>'V2 ORG 4,5,6'!$B$34:$E$34</c:f>
              <c:numCache>
                <c:formatCode>General</c:formatCode>
                <c:ptCount val="4"/>
                <c:pt idx="0">
                  <c:v>1</c:v>
                </c:pt>
                <c:pt idx="1">
                  <c:v>1</c:v>
                </c:pt>
                <c:pt idx="2">
                  <c:v>8</c:v>
                </c:pt>
                <c:pt idx="3">
                  <c:v>10</c:v>
                </c:pt>
              </c:numCache>
            </c:numRef>
          </c:val>
        </c:ser>
        <c:ser>
          <c:idx val="3"/>
          <c:order val="3"/>
          <c:tx>
            <c:strRef>
              <c:f>'V2 ORG 4,5,6'!$A$35</c:f>
              <c:strCache>
                <c:ptCount val="1"/>
                <c:pt idx="0">
                  <c:v>Valores éticos</c:v>
                </c:pt>
              </c:strCache>
            </c:strRef>
          </c:tx>
          <c:invertIfNegative val="0"/>
          <c:val>
            <c:numRef>
              <c:f>'V2 ORG 4,5,6'!$B$35:$E$35</c:f>
              <c:numCache>
                <c:formatCode>General</c:formatCode>
                <c:ptCount val="4"/>
                <c:pt idx="0">
                  <c:v>3</c:v>
                </c:pt>
                <c:pt idx="1">
                  <c:v>5</c:v>
                </c:pt>
                <c:pt idx="2">
                  <c:v>7</c:v>
                </c:pt>
                <c:pt idx="3">
                  <c:v>5</c:v>
                </c:pt>
              </c:numCache>
            </c:numRef>
          </c:val>
        </c:ser>
        <c:dLbls>
          <c:showLegendKey val="0"/>
          <c:showVal val="1"/>
          <c:showCatName val="0"/>
          <c:showSerName val="0"/>
          <c:showPercent val="0"/>
          <c:showBubbleSize val="0"/>
        </c:dLbls>
        <c:gapWidth val="150"/>
        <c:overlap val="-25"/>
        <c:axId val="123078144"/>
        <c:axId val="123079680"/>
      </c:barChart>
      <c:catAx>
        <c:axId val="123078144"/>
        <c:scaling>
          <c:orientation val="minMax"/>
        </c:scaling>
        <c:delete val="0"/>
        <c:axPos val="b"/>
        <c:majorTickMark val="none"/>
        <c:minorTickMark val="none"/>
        <c:tickLblPos val="nextTo"/>
        <c:crossAx val="123079680"/>
        <c:crosses val="autoZero"/>
        <c:auto val="1"/>
        <c:lblAlgn val="ctr"/>
        <c:lblOffset val="100"/>
        <c:noMultiLvlLbl val="0"/>
      </c:catAx>
      <c:valAx>
        <c:axId val="123079680"/>
        <c:scaling>
          <c:orientation val="minMax"/>
        </c:scaling>
        <c:delete val="1"/>
        <c:axPos val="l"/>
        <c:numFmt formatCode="General" sourceLinked="1"/>
        <c:majorTickMark val="out"/>
        <c:minorTickMark val="none"/>
        <c:tickLblPos val="nextTo"/>
        <c:crossAx val="12307814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según las organizaciones y los otros ciudadanos que establecen que el Contador Público,  no</a:t>
            </a:r>
            <a:r>
              <a:rPr lang="en-US" baseline="0"/>
              <a:t> </a:t>
            </a:r>
            <a:r>
              <a:rPr lang="en-US"/>
              <a:t>es útil en las compañias 
</a:t>
            </a:r>
          </a:p>
        </c:rich>
      </c:tx>
      <c:layout/>
      <c:overlay val="0"/>
    </c:title>
    <c:autoTitleDeleted val="0"/>
    <c:plotArea>
      <c:layout/>
      <c:barChart>
        <c:barDir val="col"/>
        <c:grouping val="clustered"/>
        <c:varyColors val="0"/>
        <c:ser>
          <c:idx val="0"/>
          <c:order val="0"/>
          <c:tx>
            <c:strRef>
              <c:f>'V3 0,10,6'!$A$135</c:f>
              <c:strCache>
                <c:ptCount val="1"/>
                <c:pt idx="0">
                  <c:v>Solo se encarga de la teneduría de libros</c:v>
                </c:pt>
              </c:strCache>
            </c:strRef>
          </c:tx>
          <c:invertIfNegative val="0"/>
          <c:cat>
            <c:strRef>
              <c:f>'V3 0,10,6'!$B$134:$C$134</c:f>
              <c:strCache>
                <c:ptCount val="2"/>
                <c:pt idx="0">
                  <c:v>ORGANIZACIONES</c:v>
                </c:pt>
                <c:pt idx="1">
                  <c:v>OTROS CIUDADANOS</c:v>
                </c:pt>
              </c:strCache>
            </c:strRef>
          </c:cat>
          <c:val>
            <c:numRef>
              <c:f>'V3 0,10,6'!$B$135:$C$135</c:f>
              <c:numCache>
                <c:formatCode>General</c:formatCode>
                <c:ptCount val="2"/>
                <c:pt idx="0">
                  <c:v>0</c:v>
                </c:pt>
                <c:pt idx="1">
                  <c:v>2</c:v>
                </c:pt>
              </c:numCache>
            </c:numRef>
          </c:val>
        </c:ser>
        <c:ser>
          <c:idx val="1"/>
          <c:order val="1"/>
          <c:tx>
            <c:strRef>
              <c:f>'V3 0,10,6'!$A$136</c:f>
              <c:strCache>
                <c:ptCount val="1"/>
                <c:pt idx="0">
                  <c:v>Está en la empresa solo por requisito legal</c:v>
                </c:pt>
              </c:strCache>
            </c:strRef>
          </c:tx>
          <c:invertIfNegative val="0"/>
          <c:cat>
            <c:strRef>
              <c:f>'V3 0,10,6'!$B$134:$C$134</c:f>
              <c:strCache>
                <c:ptCount val="2"/>
                <c:pt idx="0">
                  <c:v>ORGANIZACIONES</c:v>
                </c:pt>
                <c:pt idx="1">
                  <c:v>OTROS CIUDADANOS</c:v>
                </c:pt>
              </c:strCache>
            </c:strRef>
          </c:cat>
          <c:val>
            <c:numRef>
              <c:f>'V3 0,10,6'!$B$136:$C$136</c:f>
              <c:numCache>
                <c:formatCode>General</c:formatCode>
                <c:ptCount val="2"/>
                <c:pt idx="0">
                  <c:v>2</c:v>
                </c:pt>
                <c:pt idx="1">
                  <c:v>1</c:v>
                </c:pt>
              </c:numCache>
            </c:numRef>
          </c:val>
        </c:ser>
        <c:dLbls>
          <c:showLegendKey val="0"/>
          <c:showVal val="1"/>
          <c:showCatName val="0"/>
          <c:showSerName val="0"/>
          <c:showPercent val="0"/>
          <c:showBubbleSize val="0"/>
        </c:dLbls>
        <c:gapWidth val="150"/>
        <c:overlap val="-25"/>
        <c:axId val="126540800"/>
        <c:axId val="126546688"/>
      </c:barChart>
      <c:catAx>
        <c:axId val="126540800"/>
        <c:scaling>
          <c:orientation val="minMax"/>
        </c:scaling>
        <c:delete val="0"/>
        <c:axPos val="b"/>
        <c:majorTickMark val="none"/>
        <c:minorTickMark val="none"/>
        <c:tickLblPos val="nextTo"/>
        <c:crossAx val="126546688"/>
        <c:crosses val="autoZero"/>
        <c:auto val="1"/>
        <c:lblAlgn val="ctr"/>
        <c:lblOffset val="100"/>
        <c:noMultiLvlLbl val="0"/>
      </c:catAx>
      <c:valAx>
        <c:axId val="126546688"/>
        <c:scaling>
          <c:orientation val="minMax"/>
        </c:scaling>
        <c:delete val="1"/>
        <c:axPos val="l"/>
        <c:numFmt formatCode="General" sourceLinked="1"/>
        <c:majorTickMark val="out"/>
        <c:minorTickMark val="none"/>
        <c:tickLblPos val="nextTo"/>
        <c:crossAx val="12654080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en orden de importancia que establecen que el Contador Público,</a:t>
            </a:r>
            <a:r>
              <a:rPr lang="en-US" baseline="0"/>
              <a:t> no </a:t>
            </a:r>
            <a:r>
              <a:rPr lang="en-US"/>
              <a:t>es útil en las compañias
</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0,10,6'!$A$148:$A$149</c:f>
              <c:strCache>
                <c:ptCount val="2"/>
                <c:pt idx="0">
                  <c:v>Solo se encarga de la teneduría de libros</c:v>
                </c:pt>
                <c:pt idx="1">
                  <c:v>Está en la empresa solo por requisito legal</c:v>
                </c:pt>
              </c:strCache>
            </c:strRef>
          </c:cat>
          <c:val>
            <c:numRef>
              <c:f>'V3 0,10,6'!$B$148:$B$149</c:f>
              <c:numCache>
                <c:formatCode>General</c:formatCode>
                <c:ptCount val="2"/>
                <c:pt idx="0">
                  <c:v>2</c:v>
                </c:pt>
                <c:pt idx="1">
                  <c:v>3</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Opinión de las organizaciones sobre el Contador Público, si es útil en las compañias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0,10,6'!$A$6:$A$7</c:f>
              <c:strCache>
                <c:ptCount val="2"/>
                <c:pt idx="0">
                  <c:v>Si </c:v>
                </c:pt>
                <c:pt idx="1">
                  <c:v>No</c:v>
                </c:pt>
              </c:strCache>
            </c:strRef>
          </c:cat>
          <c:val>
            <c:numRef>
              <c:f>'V3 0,10,6'!$B$6:$B$7</c:f>
              <c:numCache>
                <c:formatCode>General</c:formatCode>
                <c:ptCount val="2"/>
                <c:pt idx="0">
                  <c:v>18</c:v>
                </c:pt>
                <c:pt idx="1">
                  <c:v>2</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que establecen que el Contador Público es útil en las compañias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0,10,6'!$A$16:$A$22</c:f>
              <c:strCache>
                <c:ptCount val="7"/>
                <c:pt idx="0">
                  <c:v>Líder</c:v>
                </c:pt>
                <c:pt idx="1">
                  <c:v>Proactivo</c:v>
                </c:pt>
                <c:pt idx="2">
                  <c:v>Responsable</c:v>
                </c:pt>
                <c:pt idx="3">
                  <c:v>Comprometido</c:v>
                </c:pt>
                <c:pt idx="4">
                  <c:v>Analítico</c:v>
                </c:pt>
                <c:pt idx="5">
                  <c:v>Capaz de trabajar en equipo</c:v>
                </c:pt>
                <c:pt idx="6">
                  <c:v>Competitivo</c:v>
                </c:pt>
              </c:strCache>
            </c:strRef>
          </c:cat>
          <c:val>
            <c:numRef>
              <c:f>'V3 0,10,6'!$I$16:$I$22</c:f>
              <c:numCache>
                <c:formatCode>General</c:formatCode>
                <c:ptCount val="7"/>
                <c:pt idx="0">
                  <c:v>12</c:v>
                </c:pt>
                <c:pt idx="1">
                  <c:v>11</c:v>
                </c:pt>
                <c:pt idx="2">
                  <c:v>12</c:v>
                </c:pt>
                <c:pt idx="3">
                  <c:v>15</c:v>
                </c:pt>
                <c:pt idx="4">
                  <c:v>11</c:v>
                </c:pt>
                <c:pt idx="5">
                  <c:v>11</c:v>
                </c:pt>
                <c:pt idx="6">
                  <c:v>8</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para establecer que el Contador Público no es útil en las compañias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0,10,6'!$A$29:$A$30</c:f>
              <c:strCache>
                <c:ptCount val="2"/>
                <c:pt idx="0">
                  <c:v>Solo se encarga de la teneduría de libros</c:v>
                </c:pt>
                <c:pt idx="1">
                  <c:v>Está en la empresa solo por requisito legal</c:v>
                </c:pt>
              </c:strCache>
            </c:strRef>
          </c:cat>
          <c:val>
            <c:numRef>
              <c:f>'V3 0,10,6'!$D$29:$D$30</c:f>
              <c:numCache>
                <c:formatCode>General</c:formatCode>
                <c:ptCount val="2"/>
                <c:pt idx="0">
                  <c:v>0</c:v>
                </c:pt>
                <c:pt idx="1">
                  <c:v>2</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Factores que los Contadores Públicos consideran que influyen en el reducido acciones de la profesión Contable</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7,11,7'!$A$7:$A$12</c:f>
              <c:strCache>
                <c:ptCount val="6"/>
                <c:pt idx="0">
                  <c:v>Competencia con otras profesiones</c:v>
                </c:pt>
                <c:pt idx="1">
                  <c:v>Se considera que aportan poco valor agregado a las empresas</c:v>
                </c:pt>
                <c:pt idx="2">
                  <c:v>Estigmas sociales acerca de la profesión</c:v>
                </c:pt>
                <c:pt idx="3">
                  <c:v>Mala imagen que ellos se han creado</c:v>
                </c:pt>
                <c:pt idx="4">
                  <c:v>Tienen poca actitud y compromiso</c:v>
                </c:pt>
                <c:pt idx="5">
                  <c:v>Bajo nivel educativo</c:v>
                </c:pt>
              </c:strCache>
            </c:strRef>
          </c:cat>
          <c:val>
            <c:numRef>
              <c:f>'V3 7,11,7'!$H$7:$H$12</c:f>
              <c:numCache>
                <c:formatCode>_(* #,##0_);_(* \(#,##0\);_(* "-"??_);_(@_)</c:formatCode>
                <c:ptCount val="6"/>
                <c:pt idx="0">
                  <c:v>13</c:v>
                </c:pt>
                <c:pt idx="1">
                  <c:v>9</c:v>
                </c:pt>
                <c:pt idx="2">
                  <c:v>12</c:v>
                </c:pt>
                <c:pt idx="3">
                  <c:v>7</c:v>
                </c:pt>
                <c:pt idx="4">
                  <c:v>5</c:v>
                </c:pt>
                <c:pt idx="5">
                  <c:v>5</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Factores que las</a:t>
            </a:r>
            <a:r>
              <a:rPr lang="en-US" baseline="0"/>
              <a:t> organizaciones</a:t>
            </a:r>
            <a:r>
              <a:rPr lang="en-US"/>
              <a:t> consideran que influyen en el reducido acciones de la profesión Contable
</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7,11,7'!$A$29:$A$34</c:f>
              <c:strCache>
                <c:ptCount val="6"/>
                <c:pt idx="0">
                  <c:v>Competencia con otras profesiones</c:v>
                </c:pt>
                <c:pt idx="1">
                  <c:v>Se considera que aportan poco valor agregado a las empresas</c:v>
                </c:pt>
                <c:pt idx="2">
                  <c:v>Estigmas sociales acerca de la profesión</c:v>
                </c:pt>
                <c:pt idx="3">
                  <c:v>Mala imagen que ellos se han creado</c:v>
                </c:pt>
                <c:pt idx="4">
                  <c:v>Tienen poca actitud y compromiso</c:v>
                </c:pt>
                <c:pt idx="5">
                  <c:v>Bajo nivel educativo</c:v>
                </c:pt>
              </c:strCache>
            </c:strRef>
          </c:cat>
          <c:val>
            <c:numRef>
              <c:f>'V3 7,11,7'!$H$29:$H$34</c:f>
              <c:numCache>
                <c:formatCode>General</c:formatCode>
                <c:ptCount val="6"/>
                <c:pt idx="0">
                  <c:v>11</c:v>
                </c:pt>
                <c:pt idx="1">
                  <c:v>10</c:v>
                </c:pt>
                <c:pt idx="2">
                  <c:v>8</c:v>
                </c:pt>
                <c:pt idx="3">
                  <c:v>9</c:v>
                </c:pt>
                <c:pt idx="4">
                  <c:v>1</c:v>
                </c:pt>
                <c:pt idx="5">
                  <c:v>3</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Factores que los</a:t>
            </a:r>
            <a:r>
              <a:rPr lang="en-US" baseline="0"/>
              <a:t> otros ciudadanos </a:t>
            </a:r>
            <a:r>
              <a:rPr lang="en-US"/>
              <a:t>consideran que influyen en el reducido acciones de la profesión Contable</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7,11,7'!$A$43:$A$48</c:f>
              <c:strCache>
                <c:ptCount val="6"/>
                <c:pt idx="0">
                  <c:v>Competencia con otras profesiones</c:v>
                </c:pt>
                <c:pt idx="1">
                  <c:v>Se considera que aportan poco valor agregado a las empresas</c:v>
                </c:pt>
                <c:pt idx="2">
                  <c:v>Estigmas sociales acerca de la profesión</c:v>
                </c:pt>
                <c:pt idx="3">
                  <c:v>Mala imagen que ellos se han creado</c:v>
                </c:pt>
                <c:pt idx="4">
                  <c:v>Tienen poca actitud y compromiso</c:v>
                </c:pt>
                <c:pt idx="5">
                  <c:v>Bajo nivel educativo</c:v>
                </c:pt>
              </c:strCache>
            </c:strRef>
          </c:cat>
          <c:val>
            <c:numRef>
              <c:f>'V3 7,11,7'!$H$43:$H$48</c:f>
              <c:numCache>
                <c:formatCode>General</c:formatCode>
                <c:ptCount val="6"/>
                <c:pt idx="0">
                  <c:v>8</c:v>
                </c:pt>
                <c:pt idx="1">
                  <c:v>6</c:v>
                </c:pt>
                <c:pt idx="2">
                  <c:v>10</c:v>
                </c:pt>
                <c:pt idx="3">
                  <c:v>8</c:v>
                </c:pt>
                <c:pt idx="4">
                  <c:v>1</c:v>
                </c:pt>
                <c:pt idx="5">
                  <c:v>1</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que los Contadores Públicos, las organizaciones y los otros ciudadanos, consideran que inciden en el reducido accionar de la profesión contable</a:t>
            </a:r>
          </a:p>
        </c:rich>
      </c:tx>
      <c:layout/>
      <c:overlay val="0"/>
    </c:title>
    <c:autoTitleDeleted val="0"/>
    <c:plotArea>
      <c:layout/>
      <c:barChart>
        <c:barDir val="col"/>
        <c:grouping val="clustered"/>
        <c:varyColors val="0"/>
        <c:ser>
          <c:idx val="0"/>
          <c:order val="0"/>
          <c:tx>
            <c:strRef>
              <c:f>'V3 7,11,7'!$B$61</c:f>
              <c:strCache>
                <c:ptCount val="1"/>
                <c:pt idx="0">
                  <c:v>CONTADORES PUBLICOS</c:v>
                </c:pt>
              </c:strCache>
            </c:strRef>
          </c:tx>
          <c:invertIfNegative val="0"/>
          <c:cat>
            <c:strRef>
              <c:f>'V3 7,11,7'!$A$62:$A$67</c:f>
              <c:strCache>
                <c:ptCount val="6"/>
                <c:pt idx="0">
                  <c:v>Competencia con otras profesiones</c:v>
                </c:pt>
                <c:pt idx="1">
                  <c:v>Se considera que aportan poco valor agregado a las empresas</c:v>
                </c:pt>
                <c:pt idx="2">
                  <c:v>Estigmas sociales acerca de la profesión</c:v>
                </c:pt>
                <c:pt idx="3">
                  <c:v>Mala imagen que ellos se han creado</c:v>
                </c:pt>
                <c:pt idx="4">
                  <c:v>Tienen poca actitud y compromiso</c:v>
                </c:pt>
                <c:pt idx="5">
                  <c:v>Bajo nivel educativo</c:v>
                </c:pt>
              </c:strCache>
            </c:strRef>
          </c:cat>
          <c:val>
            <c:numRef>
              <c:f>'V3 7,11,7'!$B$62:$B$67</c:f>
              <c:numCache>
                <c:formatCode>General</c:formatCode>
                <c:ptCount val="6"/>
                <c:pt idx="0">
                  <c:v>13</c:v>
                </c:pt>
                <c:pt idx="1">
                  <c:v>9</c:v>
                </c:pt>
                <c:pt idx="2">
                  <c:v>12</c:v>
                </c:pt>
                <c:pt idx="3">
                  <c:v>7</c:v>
                </c:pt>
                <c:pt idx="4">
                  <c:v>5</c:v>
                </c:pt>
                <c:pt idx="5">
                  <c:v>5</c:v>
                </c:pt>
              </c:numCache>
            </c:numRef>
          </c:val>
        </c:ser>
        <c:ser>
          <c:idx val="1"/>
          <c:order val="1"/>
          <c:tx>
            <c:strRef>
              <c:f>'V3 7,11,7'!$C$61</c:f>
              <c:strCache>
                <c:ptCount val="1"/>
                <c:pt idx="0">
                  <c:v>ORGANIZACIONES</c:v>
                </c:pt>
              </c:strCache>
            </c:strRef>
          </c:tx>
          <c:invertIfNegative val="0"/>
          <c:cat>
            <c:strRef>
              <c:f>'V3 7,11,7'!$A$62:$A$67</c:f>
              <c:strCache>
                <c:ptCount val="6"/>
                <c:pt idx="0">
                  <c:v>Competencia con otras profesiones</c:v>
                </c:pt>
                <c:pt idx="1">
                  <c:v>Se considera que aportan poco valor agregado a las empresas</c:v>
                </c:pt>
                <c:pt idx="2">
                  <c:v>Estigmas sociales acerca de la profesión</c:v>
                </c:pt>
                <c:pt idx="3">
                  <c:v>Mala imagen que ellos se han creado</c:v>
                </c:pt>
                <c:pt idx="4">
                  <c:v>Tienen poca actitud y compromiso</c:v>
                </c:pt>
                <c:pt idx="5">
                  <c:v>Bajo nivel educativo</c:v>
                </c:pt>
              </c:strCache>
            </c:strRef>
          </c:cat>
          <c:val>
            <c:numRef>
              <c:f>'V3 7,11,7'!$C$62:$C$67</c:f>
              <c:numCache>
                <c:formatCode>General</c:formatCode>
                <c:ptCount val="6"/>
                <c:pt idx="0">
                  <c:v>11</c:v>
                </c:pt>
                <c:pt idx="1">
                  <c:v>10</c:v>
                </c:pt>
                <c:pt idx="2">
                  <c:v>8</c:v>
                </c:pt>
                <c:pt idx="3">
                  <c:v>9</c:v>
                </c:pt>
                <c:pt idx="4">
                  <c:v>1</c:v>
                </c:pt>
                <c:pt idx="5">
                  <c:v>3</c:v>
                </c:pt>
              </c:numCache>
            </c:numRef>
          </c:val>
        </c:ser>
        <c:ser>
          <c:idx val="2"/>
          <c:order val="2"/>
          <c:tx>
            <c:strRef>
              <c:f>'V3 7,11,7'!$D$61</c:f>
              <c:strCache>
                <c:ptCount val="1"/>
                <c:pt idx="0">
                  <c:v>OTROS CIUDADANOS</c:v>
                </c:pt>
              </c:strCache>
            </c:strRef>
          </c:tx>
          <c:invertIfNegative val="0"/>
          <c:cat>
            <c:strRef>
              <c:f>'V3 7,11,7'!$A$62:$A$67</c:f>
              <c:strCache>
                <c:ptCount val="6"/>
                <c:pt idx="0">
                  <c:v>Competencia con otras profesiones</c:v>
                </c:pt>
                <c:pt idx="1">
                  <c:v>Se considera que aportan poco valor agregado a las empresas</c:v>
                </c:pt>
                <c:pt idx="2">
                  <c:v>Estigmas sociales acerca de la profesión</c:v>
                </c:pt>
                <c:pt idx="3">
                  <c:v>Mala imagen que ellos se han creado</c:v>
                </c:pt>
                <c:pt idx="4">
                  <c:v>Tienen poca actitud y compromiso</c:v>
                </c:pt>
                <c:pt idx="5">
                  <c:v>Bajo nivel educativo</c:v>
                </c:pt>
              </c:strCache>
            </c:strRef>
          </c:cat>
          <c:val>
            <c:numRef>
              <c:f>'V3 7,11,7'!$D$62:$D$67</c:f>
              <c:numCache>
                <c:formatCode>General</c:formatCode>
                <c:ptCount val="6"/>
                <c:pt idx="0">
                  <c:v>8</c:v>
                </c:pt>
                <c:pt idx="1">
                  <c:v>6</c:v>
                </c:pt>
                <c:pt idx="2">
                  <c:v>10</c:v>
                </c:pt>
                <c:pt idx="3">
                  <c:v>8</c:v>
                </c:pt>
                <c:pt idx="4">
                  <c:v>1</c:v>
                </c:pt>
                <c:pt idx="5">
                  <c:v>1</c:v>
                </c:pt>
              </c:numCache>
            </c:numRef>
          </c:val>
        </c:ser>
        <c:dLbls>
          <c:showLegendKey val="0"/>
          <c:showVal val="1"/>
          <c:showCatName val="0"/>
          <c:showSerName val="0"/>
          <c:showPercent val="0"/>
          <c:showBubbleSize val="0"/>
        </c:dLbls>
        <c:gapWidth val="150"/>
        <c:overlap val="-25"/>
        <c:axId val="126889984"/>
        <c:axId val="126891520"/>
      </c:barChart>
      <c:catAx>
        <c:axId val="126889984"/>
        <c:scaling>
          <c:orientation val="minMax"/>
        </c:scaling>
        <c:delete val="0"/>
        <c:axPos val="b"/>
        <c:majorTickMark val="none"/>
        <c:minorTickMark val="none"/>
        <c:tickLblPos val="nextTo"/>
        <c:crossAx val="126891520"/>
        <c:crosses val="autoZero"/>
        <c:auto val="1"/>
        <c:lblAlgn val="ctr"/>
        <c:lblOffset val="100"/>
        <c:noMultiLvlLbl val="0"/>
      </c:catAx>
      <c:valAx>
        <c:axId val="126891520"/>
        <c:scaling>
          <c:orientation val="minMax"/>
        </c:scaling>
        <c:delete val="1"/>
        <c:axPos val="l"/>
        <c:numFmt formatCode="General" sourceLinked="1"/>
        <c:majorTickMark val="out"/>
        <c:minorTickMark val="none"/>
        <c:tickLblPos val="nextTo"/>
        <c:crossAx val="12688998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Criterios que inciden en el reducido accionar de la profesión contable</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7,11,7'!$A$77:$A$82</c:f>
              <c:strCache>
                <c:ptCount val="6"/>
                <c:pt idx="0">
                  <c:v>Competencia con otras profesiones</c:v>
                </c:pt>
                <c:pt idx="1">
                  <c:v>Se considera que aportan poco valor agregado a las empresas</c:v>
                </c:pt>
                <c:pt idx="2">
                  <c:v>Estigmas sociales acerca de la profesión</c:v>
                </c:pt>
                <c:pt idx="3">
                  <c:v>Mala imagen que ellos se han creado</c:v>
                </c:pt>
                <c:pt idx="4">
                  <c:v>Tienen poca actitud y compromiso</c:v>
                </c:pt>
                <c:pt idx="5">
                  <c:v>Bajo nivel educativo</c:v>
                </c:pt>
              </c:strCache>
            </c:strRef>
          </c:cat>
          <c:val>
            <c:numRef>
              <c:f>'V3 7,11,7'!$B$77:$B$82</c:f>
              <c:numCache>
                <c:formatCode>General</c:formatCode>
                <c:ptCount val="6"/>
                <c:pt idx="0">
                  <c:v>32</c:v>
                </c:pt>
                <c:pt idx="1">
                  <c:v>25</c:v>
                </c:pt>
                <c:pt idx="2">
                  <c:v>30</c:v>
                </c:pt>
                <c:pt idx="3">
                  <c:v>24</c:v>
                </c:pt>
                <c:pt idx="4">
                  <c:v>7</c:v>
                </c:pt>
                <c:pt idx="5">
                  <c:v>9</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Criterio para definir vacante del área contable</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'V2 ORG 4,5,6'!$A$59:$A$60</c:f>
              <c:strCache>
                <c:ptCount val="2"/>
                <c:pt idx="0">
                  <c:v>En las necesidades de la empresa</c:v>
                </c:pt>
                <c:pt idx="1">
                  <c:v>En la idea preconcebida que tiene de cada tipo de profesional</c:v>
                </c:pt>
              </c:strCache>
            </c:strRef>
          </c:cat>
          <c:val>
            <c:numRef>
              <c:f>'V2 ORG 4,5,6'!$E$59:$E$60</c:f>
              <c:numCache>
                <c:formatCode>0%</c:formatCode>
                <c:ptCount val="2"/>
                <c:pt idx="0">
                  <c:v>0.95238095238095233</c:v>
                </c:pt>
                <c:pt idx="1">
                  <c:v>4.7619047619047616E-2</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Perfil del Contador Público es acorde a las competencias, habilidades de estos profesionales. Opinión de las organizaciones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 8,4'!$A$7:$A$8</c:f>
              <c:strCache>
                <c:ptCount val="2"/>
                <c:pt idx="0">
                  <c:v>Si </c:v>
                </c:pt>
                <c:pt idx="1">
                  <c:v>No</c:v>
                </c:pt>
              </c:strCache>
            </c:strRef>
          </c:cat>
          <c:val>
            <c:numRef>
              <c:f>'V3 0, 8,4'!$B$7:$B$8</c:f>
              <c:numCache>
                <c:formatCode>General</c:formatCode>
                <c:ptCount val="2"/>
                <c:pt idx="0">
                  <c:v>19</c:v>
                </c:pt>
                <c:pt idx="1">
                  <c:v>1</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Perfil del Contador Público es acorde a las competencias, habilidades de estos profesionales. Opinión de los</a:t>
            </a:r>
            <a:r>
              <a:rPr lang="en-US" baseline="0"/>
              <a:t> otros ciudadanos</a:t>
            </a:r>
            <a:r>
              <a:rPr lang="en-US"/>
              <a:t>
</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 8,4'!$A$28:$A$29</c:f>
              <c:strCache>
                <c:ptCount val="2"/>
                <c:pt idx="0">
                  <c:v>Si </c:v>
                </c:pt>
                <c:pt idx="1">
                  <c:v>No</c:v>
                </c:pt>
              </c:strCache>
            </c:strRef>
          </c:cat>
          <c:val>
            <c:numRef>
              <c:f>'V3 0, 8,4'!$B$28:$B$29</c:f>
              <c:numCache>
                <c:formatCode>General</c:formatCode>
                <c:ptCount val="2"/>
                <c:pt idx="0">
                  <c:v>16</c:v>
                </c:pt>
                <c:pt idx="1">
                  <c:v>4</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Perfil del Contador Público es acorde a las competencias, habilidades de estos profesionales. Opinión de las organizaciones y los otros ciudadanos
</a:t>
            </a:r>
          </a:p>
        </c:rich>
      </c:tx>
      <c:layout/>
      <c:overlay val="0"/>
    </c:title>
    <c:autoTitleDeleted val="0"/>
    <c:plotArea>
      <c:layout/>
      <c:barChart>
        <c:barDir val="col"/>
        <c:grouping val="clustered"/>
        <c:varyColors val="0"/>
        <c:ser>
          <c:idx val="0"/>
          <c:order val="0"/>
          <c:tx>
            <c:strRef>
              <c:f>'V3 0, 8,4'!$A$40</c:f>
              <c:strCache>
                <c:ptCount val="1"/>
                <c:pt idx="0">
                  <c:v>Si </c:v>
                </c:pt>
              </c:strCache>
            </c:strRef>
          </c:tx>
          <c:invertIfNegative val="0"/>
          <c:cat>
            <c:strRef>
              <c:f>'V3 0, 8,4'!$B$39:$C$39</c:f>
              <c:strCache>
                <c:ptCount val="2"/>
                <c:pt idx="0">
                  <c:v>ORGANIZACIONES</c:v>
                </c:pt>
                <c:pt idx="1">
                  <c:v>OTROS CIUDADANOS</c:v>
                </c:pt>
              </c:strCache>
            </c:strRef>
          </c:cat>
          <c:val>
            <c:numRef>
              <c:f>'V3 0, 8,4'!$B$40:$C$40</c:f>
              <c:numCache>
                <c:formatCode>General</c:formatCode>
                <c:ptCount val="2"/>
                <c:pt idx="0">
                  <c:v>19</c:v>
                </c:pt>
                <c:pt idx="1">
                  <c:v>16</c:v>
                </c:pt>
              </c:numCache>
            </c:numRef>
          </c:val>
        </c:ser>
        <c:ser>
          <c:idx val="1"/>
          <c:order val="1"/>
          <c:tx>
            <c:strRef>
              <c:f>'V3 0, 8,4'!$A$41</c:f>
              <c:strCache>
                <c:ptCount val="1"/>
                <c:pt idx="0">
                  <c:v>No</c:v>
                </c:pt>
              </c:strCache>
            </c:strRef>
          </c:tx>
          <c:invertIfNegative val="0"/>
          <c:cat>
            <c:strRef>
              <c:f>'V3 0, 8,4'!$B$39:$C$39</c:f>
              <c:strCache>
                <c:ptCount val="2"/>
                <c:pt idx="0">
                  <c:v>ORGANIZACIONES</c:v>
                </c:pt>
                <c:pt idx="1">
                  <c:v>OTROS CIUDADANOS</c:v>
                </c:pt>
              </c:strCache>
            </c:strRef>
          </c:cat>
          <c:val>
            <c:numRef>
              <c:f>'V3 0, 8,4'!$B$41:$C$41</c:f>
              <c:numCache>
                <c:formatCode>General</c:formatCode>
                <c:ptCount val="2"/>
                <c:pt idx="0">
                  <c:v>1</c:v>
                </c:pt>
                <c:pt idx="1">
                  <c:v>4</c:v>
                </c:pt>
              </c:numCache>
            </c:numRef>
          </c:val>
        </c:ser>
        <c:dLbls>
          <c:showLegendKey val="0"/>
          <c:showVal val="1"/>
          <c:showCatName val="0"/>
          <c:showSerName val="0"/>
          <c:showPercent val="0"/>
          <c:showBubbleSize val="0"/>
        </c:dLbls>
        <c:gapWidth val="150"/>
        <c:overlap val="-25"/>
        <c:axId val="127066880"/>
        <c:axId val="127068416"/>
      </c:barChart>
      <c:catAx>
        <c:axId val="127066880"/>
        <c:scaling>
          <c:orientation val="minMax"/>
        </c:scaling>
        <c:delete val="0"/>
        <c:axPos val="b"/>
        <c:majorTickMark val="none"/>
        <c:minorTickMark val="none"/>
        <c:tickLblPos val="nextTo"/>
        <c:crossAx val="127068416"/>
        <c:crosses val="autoZero"/>
        <c:auto val="1"/>
        <c:lblAlgn val="ctr"/>
        <c:lblOffset val="100"/>
        <c:noMultiLvlLbl val="0"/>
      </c:catAx>
      <c:valAx>
        <c:axId val="127068416"/>
        <c:scaling>
          <c:orientation val="minMax"/>
        </c:scaling>
        <c:delete val="1"/>
        <c:axPos val="l"/>
        <c:numFmt formatCode="General" sourceLinked="1"/>
        <c:majorTickMark val="out"/>
        <c:minorTickMark val="none"/>
        <c:tickLblPos val="nextTo"/>
        <c:crossAx val="12706688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Perfil del Contador Público, acorde a las competencias, habilidades de estos profesionales. 
</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0, 8,4'!$A$55:$A$56</c:f>
              <c:strCache>
                <c:ptCount val="2"/>
                <c:pt idx="0">
                  <c:v>Si </c:v>
                </c:pt>
                <c:pt idx="1">
                  <c:v>No</c:v>
                </c:pt>
              </c:strCache>
            </c:strRef>
          </c:cat>
          <c:val>
            <c:numRef>
              <c:f>'V3 0, 8,4'!$B$55:$B$56</c:f>
              <c:numCache>
                <c:formatCode>General</c:formatCode>
                <c:ptCount val="2"/>
                <c:pt idx="0">
                  <c:v>35</c:v>
                </c:pt>
                <c:pt idx="1">
                  <c:v>5</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Profesiones por las cuales se sientes desplazados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CP 3,6'!$A$29:$A$31</c:f>
              <c:strCache>
                <c:ptCount val="3"/>
                <c:pt idx="0">
                  <c:v>Economistas</c:v>
                </c:pt>
                <c:pt idx="1">
                  <c:v>Administradores de Empresas</c:v>
                </c:pt>
                <c:pt idx="2">
                  <c:v>Otros ¿Cuáles?</c:v>
                </c:pt>
              </c:strCache>
            </c:strRef>
          </c:cat>
          <c:val>
            <c:numRef>
              <c:f>'V3 CP 3,6'!$B$29:$B$31</c:f>
              <c:numCache>
                <c:formatCode>General</c:formatCode>
                <c:ptCount val="3"/>
                <c:pt idx="0">
                  <c:v>5</c:v>
                </c:pt>
                <c:pt idx="1">
                  <c:v>8</c:v>
                </c:pt>
                <c:pt idx="2">
                  <c:v>6</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a:t>Otras Profesiones</a:t>
            </a:r>
          </a:p>
        </c:rich>
      </c:tx>
      <c:layout/>
      <c:overlay val="0"/>
    </c:title>
    <c:autoTitleDeleted val="0"/>
    <c:plotArea>
      <c:layout/>
      <c:pieChart>
        <c:varyColors val="1"/>
        <c:ser>
          <c:idx val="0"/>
          <c:order val="0"/>
          <c:dLbls>
            <c:showLegendKey val="0"/>
            <c:showVal val="0"/>
            <c:showCatName val="0"/>
            <c:showSerName val="0"/>
            <c:showPercent val="1"/>
            <c:showBubbleSize val="0"/>
            <c:showLeaderLines val="1"/>
          </c:dLbls>
          <c:cat>
            <c:strRef>
              <c:f>'V3 CP 3,6'!$A$41:$A$43</c:f>
              <c:strCache>
                <c:ptCount val="3"/>
                <c:pt idx="0">
                  <c:v>Abogados</c:v>
                </c:pt>
                <c:pt idx="1">
                  <c:v>Analista financiero</c:v>
                </c:pt>
                <c:pt idx="2">
                  <c:v>Ingenieros Adm e Industriales</c:v>
                </c:pt>
              </c:strCache>
            </c:strRef>
          </c:cat>
          <c:val>
            <c:numRef>
              <c:f>'V3 CP 3,6'!$B$41:$B$43</c:f>
              <c:numCache>
                <c:formatCode>General</c:formatCode>
                <c:ptCount val="3"/>
                <c:pt idx="0">
                  <c:v>2</c:v>
                </c:pt>
                <c:pt idx="1">
                  <c:v>1</c:v>
                </c:pt>
                <c:pt idx="2">
                  <c:v>3</c:v>
                </c:pt>
              </c:numCache>
            </c:numRef>
          </c:val>
        </c:ser>
        <c:dLbls>
          <c:showLegendKey val="0"/>
          <c:showVal val="0"/>
          <c:showCatName val="0"/>
          <c:showSerName val="0"/>
          <c:showPercent val="1"/>
          <c:showBubbleSize val="0"/>
          <c:showLeaderLines val="1"/>
        </c:dLbls>
        <c:firstSliceAng val="0"/>
      </c:pieChart>
    </c:plotArea>
    <c:legend>
      <c:legendPos val="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5" Type="http://schemas.openxmlformats.org/officeDocument/2006/relationships/chart" Target="../charts/chart69.xml"/><Relationship Id="rId4" Type="http://schemas.openxmlformats.org/officeDocument/2006/relationships/chart" Target="../charts/chart6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72.xml"/><Relationship Id="rId2" Type="http://schemas.openxmlformats.org/officeDocument/2006/relationships/chart" Target="../charts/chart71.xml"/><Relationship Id="rId1" Type="http://schemas.openxmlformats.org/officeDocument/2006/relationships/chart" Target="../charts/chart70.xml"/><Relationship Id="rId4" Type="http://schemas.openxmlformats.org/officeDocument/2006/relationships/chart" Target="../charts/chart7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30.xml"/><Relationship Id="rId13" Type="http://schemas.openxmlformats.org/officeDocument/2006/relationships/chart" Target="../charts/chart35.xml"/><Relationship Id="rId3" Type="http://schemas.openxmlformats.org/officeDocument/2006/relationships/chart" Target="../charts/chart25.xml"/><Relationship Id="rId7" Type="http://schemas.openxmlformats.org/officeDocument/2006/relationships/chart" Target="../charts/chart29.xml"/><Relationship Id="rId12" Type="http://schemas.openxmlformats.org/officeDocument/2006/relationships/chart" Target="../charts/chart34.xml"/><Relationship Id="rId2" Type="http://schemas.openxmlformats.org/officeDocument/2006/relationships/chart" Target="../charts/chart24.xml"/><Relationship Id="rId16" Type="http://schemas.openxmlformats.org/officeDocument/2006/relationships/chart" Target="../charts/chart38.xml"/><Relationship Id="rId1" Type="http://schemas.openxmlformats.org/officeDocument/2006/relationships/chart" Target="../charts/chart23.xml"/><Relationship Id="rId6" Type="http://schemas.openxmlformats.org/officeDocument/2006/relationships/chart" Target="../charts/chart28.xml"/><Relationship Id="rId11" Type="http://schemas.openxmlformats.org/officeDocument/2006/relationships/chart" Target="../charts/chart33.xml"/><Relationship Id="rId5" Type="http://schemas.openxmlformats.org/officeDocument/2006/relationships/chart" Target="../charts/chart27.xml"/><Relationship Id="rId15" Type="http://schemas.openxmlformats.org/officeDocument/2006/relationships/chart" Target="../charts/chart37.xml"/><Relationship Id="rId10" Type="http://schemas.openxmlformats.org/officeDocument/2006/relationships/chart" Target="../charts/chart32.xml"/><Relationship Id="rId4" Type="http://schemas.openxmlformats.org/officeDocument/2006/relationships/chart" Target="../charts/chart26.xml"/><Relationship Id="rId9" Type="http://schemas.openxmlformats.org/officeDocument/2006/relationships/chart" Target="../charts/chart31.xml"/><Relationship Id="rId14" Type="http://schemas.openxmlformats.org/officeDocument/2006/relationships/chart" Target="../charts/chart3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46.xml"/><Relationship Id="rId13" Type="http://schemas.openxmlformats.org/officeDocument/2006/relationships/chart" Target="../charts/chart51.xml"/><Relationship Id="rId3" Type="http://schemas.openxmlformats.org/officeDocument/2006/relationships/chart" Target="../charts/chart41.xml"/><Relationship Id="rId7" Type="http://schemas.openxmlformats.org/officeDocument/2006/relationships/chart" Target="../charts/chart45.xml"/><Relationship Id="rId12" Type="http://schemas.openxmlformats.org/officeDocument/2006/relationships/chart" Target="../charts/chart50.xml"/><Relationship Id="rId2" Type="http://schemas.openxmlformats.org/officeDocument/2006/relationships/chart" Target="../charts/chart40.xml"/><Relationship Id="rId1" Type="http://schemas.openxmlformats.org/officeDocument/2006/relationships/chart" Target="../charts/chart39.xml"/><Relationship Id="rId6" Type="http://schemas.openxmlformats.org/officeDocument/2006/relationships/chart" Target="../charts/chart44.xml"/><Relationship Id="rId11" Type="http://schemas.openxmlformats.org/officeDocument/2006/relationships/chart" Target="../charts/chart49.xml"/><Relationship Id="rId5" Type="http://schemas.openxmlformats.org/officeDocument/2006/relationships/chart" Target="../charts/chart43.xml"/><Relationship Id="rId10" Type="http://schemas.openxmlformats.org/officeDocument/2006/relationships/chart" Target="../charts/chart48.xml"/><Relationship Id="rId4" Type="http://schemas.openxmlformats.org/officeDocument/2006/relationships/chart" Target="../charts/chart42.xml"/><Relationship Id="rId9" Type="http://schemas.openxmlformats.org/officeDocument/2006/relationships/chart" Target="../charts/chart47.xml"/><Relationship Id="rId14" Type="http://schemas.openxmlformats.org/officeDocument/2006/relationships/chart" Target="../charts/chart5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60.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s>
</file>

<file path=xl/drawings/drawing1.xml><?xml version="1.0" encoding="utf-8"?>
<xdr:wsDr xmlns:xdr="http://schemas.openxmlformats.org/drawingml/2006/spreadsheetDrawing" xmlns:a="http://schemas.openxmlformats.org/drawingml/2006/main">
  <xdr:twoCellAnchor>
    <xdr:from>
      <xdr:col>8</xdr:col>
      <xdr:colOff>66675</xdr:colOff>
      <xdr:row>20</xdr:row>
      <xdr:rowOff>76200</xdr:rowOff>
    </xdr:from>
    <xdr:to>
      <xdr:col>15</xdr:col>
      <xdr:colOff>657225</xdr:colOff>
      <xdr:row>30</xdr:row>
      <xdr:rowOff>76200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609600</xdr:colOff>
      <xdr:row>33</xdr:row>
      <xdr:rowOff>142875</xdr:rowOff>
    </xdr:from>
    <xdr:to>
      <xdr:col>5</xdr:col>
      <xdr:colOff>257175</xdr:colOff>
      <xdr:row>48</xdr:row>
      <xdr:rowOff>28575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419099</xdr:colOff>
      <xdr:row>0</xdr:row>
      <xdr:rowOff>152400</xdr:rowOff>
    </xdr:from>
    <xdr:to>
      <xdr:col>18</xdr:col>
      <xdr:colOff>457200</xdr:colOff>
      <xdr:row>13</xdr:row>
      <xdr:rowOff>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22</xdr:row>
      <xdr:rowOff>14287</xdr:rowOff>
    </xdr:from>
    <xdr:to>
      <xdr:col>23</xdr:col>
      <xdr:colOff>323850</xdr:colOff>
      <xdr:row>34</xdr:row>
      <xdr:rowOff>133351</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219074</xdr:colOff>
      <xdr:row>37</xdr:row>
      <xdr:rowOff>147637</xdr:rowOff>
    </xdr:from>
    <xdr:to>
      <xdr:col>22</xdr:col>
      <xdr:colOff>95250</xdr:colOff>
      <xdr:row>51</xdr:row>
      <xdr:rowOff>28575</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742950</xdr:colOff>
      <xdr:row>59</xdr:row>
      <xdr:rowOff>166687</xdr:rowOff>
    </xdr:from>
    <xdr:to>
      <xdr:col>14</xdr:col>
      <xdr:colOff>38100</xdr:colOff>
      <xdr:row>75</xdr:row>
      <xdr:rowOff>9525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933449</xdr:colOff>
      <xdr:row>76</xdr:row>
      <xdr:rowOff>100011</xdr:rowOff>
    </xdr:from>
    <xdr:to>
      <xdr:col>11</xdr:col>
      <xdr:colOff>95249</xdr:colOff>
      <xdr:row>94</xdr:row>
      <xdr:rowOff>28575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409574</xdr:colOff>
      <xdr:row>4</xdr:row>
      <xdr:rowOff>14286</xdr:rowOff>
    </xdr:from>
    <xdr:to>
      <xdr:col>11</xdr:col>
      <xdr:colOff>314324</xdr:colOff>
      <xdr:row>19</xdr:row>
      <xdr:rowOff>57150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304800</xdr:colOff>
      <xdr:row>20</xdr:row>
      <xdr:rowOff>147637</xdr:rowOff>
    </xdr:from>
    <xdr:to>
      <xdr:col>9</xdr:col>
      <xdr:colOff>304800</xdr:colOff>
      <xdr:row>35</xdr:row>
      <xdr:rowOff>33337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238125</xdr:colOff>
      <xdr:row>38</xdr:row>
      <xdr:rowOff>4762</xdr:rowOff>
    </xdr:from>
    <xdr:to>
      <xdr:col>10</xdr:col>
      <xdr:colOff>238125</xdr:colOff>
      <xdr:row>52</xdr:row>
      <xdr:rowOff>80962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228599</xdr:colOff>
      <xdr:row>55</xdr:row>
      <xdr:rowOff>14287</xdr:rowOff>
    </xdr:from>
    <xdr:to>
      <xdr:col>10</xdr:col>
      <xdr:colOff>752474</xdr:colOff>
      <xdr:row>67</xdr:row>
      <xdr:rowOff>180975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190500</xdr:colOff>
      <xdr:row>7</xdr:row>
      <xdr:rowOff>138112</xdr:rowOff>
    </xdr:from>
    <xdr:to>
      <xdr:col>13</xdr:col>
      <xdr:colOff>495300</xdr:colOff>
      <xdr:row>29</xdr:row>
      <xdr:rowOff>171450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104775</xdr:colOff>
      <xdr:row>46</xdr:row>
      <xdr:rowOff>38099</xdr:rowOff>
    </xdr:from>
    <xdr:to>
      <xdr:col>16</xdr:col>
      <xdr:colOff>409575</xdr:colOff>
      <xdr:row>47</xdr:row>
      <xdr:rowOff>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609599</xdr:colOff>
      <xdr:row>7</xdr:row>
      <xdr:rowOff>14287</xdr:rowOff>
    </xdr:from>
    <xdr:to>
      <xdr:col>12</xdr:col>
      <xdr:colOff>209550</xdr:colOff>
      <xdr:row>17</xdr:row>
      <xdr:rowOff>95250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542925</xdr:colOff>
      <xdr:row>25</xdr:row>
      <xdr:rowOff>185737</xdr:rowOff>
    </xdr:from>
    <xdr:to>
      <xdr:col>15</xdr:col>
      <xdr:colOff>266700</xdr:colOff>
      <xdr:row>40</xdr:row>
      <xdr:rowOff>57150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1009650</xdr:colOff>
      <xdr:row>64</xdr:row>
      <xdr:rowOff>80962</xdr:rowOff>
    </xdr:from>
    <xdr:to>
      <xdr:col>1</xdr:col>
      <xdr:colOff>1162050</xdr:colOff>
      <xdr:row>78</xdr:row>
      <xdr:rowOff>157162</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638174</xdr:colOff>
      <xdr:row>23</xdr:row>
      <xdr:rowOff>61912</xdr:rowOff>
    </xdr:from>
    <xdr:to>
      <xdr:col>10</xdr:col>
      <xdr:colOff>171449</xdr:colOff>
      <xdr:row>36</xdr:row>
      <xdr:rowOff>9525</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523875</xdr:colOff>
      <xdr:row>37</xdr:row>
      <xdr:rowOff>185737</xdr:rowOff>
    </xdr:from>
    <xdr:to>
      <xdr:col>9</xdr:col>
      <xdr:colOff>523875</xdr:colOff>
      <xdr:row>52</xdr:row>
      <xdr:rowOff>71437</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533400</xdr:colOff>
      <xdr:row>7</xdr:row>
      <xdr:rowOff>128587</xdr:rowOff>
    </xdr:from>
    <xdr:to>
      <xdr:col>9</xdr:col>
      <xdr:colOff>371476</xdr:colOff>
      <xdr:row>22</xdr:row>
      <xdr:rowOff>95250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666750</xdr:colOff>
      <xdr:row>61</xdr:row>
      <xdr:rowOff>157162</xdr:rowOff>
    </xdr:from>
    <xdr:to>
      <xdr:col>11</xdr:col>
      <xdr:colOff>209550</xdr:colOff>
      <xdr:row>72</xdr:row>
      <xdr:rowOff>104775</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371474</xdr:colOff>
      <xdr:row>73</xdr:row>
      <xdr:rowOff>128588</xdr:rowOff>
    </xdr:from>
    <xdr:to>
      <xdr:col>13</xdr:col>
      <xdr:colOff>761999</xdr:colOff>
      <xdr:row>82</xdr:row>
      <xdr:rowOff>142876</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152399</xdr:colOff>
      <xdr:row>83</xdr:row>
      <xdr:rowOff>157162</xdr:rowOff>
    </xdr:from>
    <xdr:to>
      <xdr:col>16</xdr:col>
      <xdr:colOff>676275</xdr:colOff>
      <xdr:row>93</xdr:row>
      <xdr:rowOff>171450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15</xdr:row>
      <xdr:rowOff>0</xdr:rowOff>
    </xdr:from>
    <xdr:to>
      <xdr:col>10</xdr:col>
      <xdr:colOff>733425</xdr:colOff>
      <xdr:row>26</xdr:row>
      <xdr:rowOff>28575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0</xdr:rowOff>
    </xdr:from>
    <xdr:to>
      <xdr:col>11</xdr:col>
      <xdr:colOff>19050</xdr:colOff>
      <xdr:row>14</xdr:row>
      <xdr:rowOff>38100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447675</xdr:colOff>
      <xdr:row>28</xdr:row>
      <xdr:rowOff>33337</xdr:rowOff>
    </xdr:from>
    <xdr:to>
      <xdr:col>9</xdr:col>
      <xdr:colOff>447675</xdr:colOff>
      <xdr:row>42</xdr:row>
      <xdr:rowOff>109537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257175</xdr:colOff>
      <xdr:row>48</xdr:row>
      <xdr:rowOff>166686</xdr:rowOff>
    </xdr:from>
    <xdr:to>
      <xdr:col>1</xdr:col>
      <xdr:colOff>1095375</xdr:colOff>
      <xdr:row>66</xdr:row>
      <xdr:rowOff>123825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676275</xdr:colOff>
      <xdr:row>65</xdr:row>
      <xdr:rowOff>71437</xdr:rowOff>
    </xdr:from>
    <xdr:to>
      <xdr:col>8</xdr:col>
      <xdr:colOff>161925</xdr:colOff>
      <xdr:row>79</xdr:row>
      <xdr:rowOff>147637</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342900</xdr:colOff>
      <xdr:row>0</xdr:row>
      <xdr:rowOff>166687</xdr:rowOff>
    </xdr:from>
    <xdr:to>
      <xdr:col>9</xdr:col>
      <xdr:colOff>342900</xdr:colOff>
      <xdr:row>16</xdr:row>
      <xdr:rowOff>52387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352425</xdr:colOff>
      <xdr:row>19</xdr:row>
      <xdr:rowOff>147637</xdr:rowOff>
    </xdr:from>
    <xdr:to>
      <xdr:col>9</xdr:col>
      <xdr:colOff>352425</xdr:colOff>
      <xdr:row>34</xdr:row>
      <xdr:rowOff>33337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400050</xdr:colOff>
      <xdr:row>35</xdr:row>
      <xdr:rowOff>14287</xdr:rowOff>
    </xdr:from>
    <xdr:to>
      <xdr:col>10</xdr:col>
      <xdr:colOff>400050</xdr:colOff>
      <xdr:row>49</xdr:row>
      <xdr:rowOff>90487</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514350</xdr:colOff>
      <xdr:row>50</xdr:row>
      <xdr:rowOff>147637</xdr:rowOff>
    </xdr:from>
    <xdr:to>
      <xdr:col>9</xdr:col>
      <xdr:colOff>514350</xdr:colOff>
      <xdr:row>65</xdr:row>
      <xdr:rowOff>33337</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438150</xdr:colOff>
      <xdr:row>2</xdr:row>
      <xdr:rowOff>80962</xdr:rowOff>
    </xdr:from>
    <xdr:to>
      <xdr:col>10</xdr:col>
      <xdr:colOff>438150</xdr:colOff>
      <xdr:row>17</xdr:row>
      <xdr:rowOff>123825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18</xdr:row>
      <xdr:rowOff>138112</xdr:rowOff>
    </xdr:from>
    <xdr:to>
      <xdr:col>10</xdr:col>
      <xdr:colOff>485775</xdr:colOff>
      <xdr:row>35</xdr:row>
      <xdr:rowOff>23812</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495300</xdr:colOff>
      <xdr:row>36</xdr:row>
      <xdr:rowOff>52387</xdr:rowOff>
    </xdr:from>
    <xdr:to>
      <xdr:col>10</xdr:col>
      <xdr:colOff>495300</xdr:colOff>
      <xdr:row>50</xdr:row>
      <xdr:rowOff>128587</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190500</xdr:colOff>
      <xdr:row>51</xdr:row>
      <xdr:rowOff>52387</xdr:rowOff>
    </xdr:from>
    <xdr:to>
      <xdr:col>12</xdr:col>
      <xdr:colOff>114300</xdr:colOff>
      <xdr:row>67</xdr:row>
      <xdr:rowOff>28575</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1628775</xdr:colOff>
      <xdr:row>243</xdr:row>
      <xdr:rowOff>14287</xdr:rowOff>
    </xdr:from>
    <xdr:to>
      <xdr:col>4</xdr:col>
      <xdr:colOff>533400</xdr:colOff>
      <xdr:row>257</xdr:row>
      <xdr:rowOff>161925</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371475</xdr:colOff>
      <xdr:row>276</xdr:row>
      <xdr:rowOff>14287</xdr:rowOff>
    </xdr:from>
    <xdr:to>
      <xdr:col>10</xdr:col>
      <xdr:colOff>371475</xdr:colOff>
      <xdr:row>290</xdr:row>
      <xdr:rowOff>90487</xdr:rowOff>
    </xdr:to>
    <xdr:graphicFrame macro="">
      <xdr:nvGraphicFramePr>
        <xdr:cNvPr id="16" name="1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428625</xdr:colOff>
      <xdr:row>311</xdr:row>
      <xdr:rowOff>109537</xdr:rowOff>
    </xdr:from>
    <xdr:to>
      <xdr:col>10</xdr:col>
      <xdr:colOff>428625</xdr:colOff>
      <xdr:row>325</xdr:row>
      <xdr:rowOff>185737</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342900</xdr:colOff>
      <xdr:row>345</xdr:row>
      <xdr:rowOff>14287</xdr:rowOff>
    </xdr:from>
    <xdr:to>
      <xdr:col>10</xdr:col>
      <xdr:colOff>342900</xdr:colOff>
      <xdr:row>359</xdr:row>
      <xdr:rowOff>90487</xdr:rowOff>
    </xdr:to>
    <xdr:graphicFrame macro="">
      <xdr:nvGraphicFramePr>
        <xdr:cNvPr id="17" name="1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304800</xdr:colOff>
      <xdr:row>72</xdr:row>
      <xdr:rowOff>128587</xdr:rowOff>
    </xdr:from>
    <xdr:to>
      <xdr:col>10</xdr:col>
      <xdr:colOff>304800</xdr:colOff>
      <xdr:row>87</xdr:row>
      <xdr:rowOff>14287</xdr:rowOff>
    </xdr:to>
    <xdr:graphicFrame macro="">
      <xdr:nvGraphicFramePr>
        <xdr:cNvPr id="18" name="1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342900</xdr:colOff>
      <xdr:row>87</xdr:row>
      <xdr:rowOff>119062</xdr:rowOff>
    </xdr:from>
    <xdr:to>
      <xdr:col>10</xdr:col>
      <xdr:colOff>342900</xdr:colOff>
      <xdr:row>102</xdr:row>
      <xdr:rowOff>4762</xdr:rowOff>
    </xdr:to>
    <xdr:graphicFrame macro="">
      <xdr:nvGraphicFramePr>
        <xdr:cNvPr id="19" name="1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228600</xdr:colOff>
      <xdr:row>103</xdr:row>
      <xdr:rowOff>80962</xdr:rowOff>
    </xdr:from>
    <xdr:to>
      <xdr:col>10</xdr:col>
      <xdr:colOff>228600</xdr:colOff>
      <xdr:row>117</xdr:row>
      <xdr:rowOff>157162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400050</xdr:colOff>
      <xdr:row>123</xdr:row>
      <xdr:rowOff>61912</xdr:rowOff>
    </xdr:from>
    <xdr:to>
      <xdr:col>11</xdr:col>
      <xdr:colOff>400050</xdr:colOff>
      <xdr:row>137</xdr:row>
      <xdr:rowOff>138112</xdr:rowOff>
    </xdr:to>
    <xdr:graphicFrame macro="">
      <xdr:nvGraphicFramePr>
        <xdr:cNvPr id="21" name="2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238125</xdr:colOff>
      <xdr:row>141</xdr:row>
      <xdr:rowOff>14287</xdr:rowOff>
    </xdr:from>
    <xdr:to>
      <xdr:col>12</xdr:col>
      <xdr:colOff>238125</xdr:colOff>
      <xdr:row>155</xdr:row>
      <xdr:rowOff>90487</xdr:rowOff>
    </xdr:to>
    <xdr:graphicFrame macro="">
      <xdr:nvGraphicFramePr>
        <xdr:cNvPr id="22" name="2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304800</xdr:colOff>
      <xdr:row>157</xdr:row>
      <xdr:rowOff>138112</xdr:rowOff>
    </xdr:from>
    <xdr:to>
      <xdr:col>10</xdr:col>
      <xdr:colOff>304800</xdr:colOff>
      <xdr:row>172</xdr:row>
      <xdr:rowOff>23812</xdr:rowOff>
    </xdr:to>
    <xdr:graphicFrame macro="">
      <xdr:nvGraphicFramePr>
        <xdr:cNvPr id="23" name="2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238125</xdr:colOff>
      <xdr:row>173</xdr:row>
      <xdr:rowOff>119062</xdr:rowOff>
    </xdr:from>
    <xdr:to>
      <xdr:col>10</xdr:col>
      <xdr:colOff>238125</xdr:colOff>
      <xdr:row>188</xdr:row>
      <xdr:rowOff>4762</xdr:rowOff>
    </xdr:to>
    <xdr:graphicFrame macro="">
      <xdr:nvGraphicFramePr>
        <xdr:cNvPr id="24" name="2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209550</xdr:colOff>
      <xdr:row>190</xdr:row>
      <xdr:rowOff>138112</xdr:rowOff>
    </xdr:from>
    <xdr:to>
      <xdr:col>12</xdr:col>
      <xdr:colOff>209550</xdr:colOff>
      <xdr:row>205</xdr:row>
      <xdr:rowOff>23812</xdr:rowOff>
    </xdr:to>
    <xdr:graphicFrame macro="">
      <xdr:nvGraphicFramePr>
        <xdr:cNvPr id="25" name="2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200025</xdr:colOff>
      <xdr:row>40</xdr:row>
      <xdr:rowOff>142875</xdr:rowOff>
    </xdr:from>
    <xdr:to>
      <xdr:col>15</xdr:col>
      <xdr:colOff>495300</xdr:colOff>
      <xdr:row>53</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371475</xdr:colOff>
      <xdr:row>3</xdr:row>
      <xdr:rowOff>66675</xdr:rowOff>
    </xdr:from>
    <xdr:to>
      <xdr:col>11</xdr:col>
      <xdr:colOff>161925</xdr:colOff>
      <xdr:row>14</xdr:row>
      <xdr:rowOff>180975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733424</xdr:colOff>
      <xdr:row>93</xdr:row>
      <xdr:rowOff>33337</xdr:rowOff>
    </xdr:from>
    <xdr:to>
      <xdr:col>12</xdr:col>
      <xdr:colOff>647699</xdr:colOff>
      <xdr:row>107</xdr:row>
      <xdr:rowOff>9525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533400</xdr:colOff>
      <xdr:row>110</xdr:row>
      <xdr:rowOff>100012</xdr:rowOff>
    </xdr:from>
    <xdr:to>
      <xdr:col>16</xdr:col>
      <xdr:colOff>533400</xdr:colOff>
      <xdr:row>124</xdr:row>
      <xdr:rowOff>95250</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761999</xdr:colOff>
      <xdr:row>16</xdr:row>
      <xdr:rowOff>128587</xdr:rowOff>
    </xdr:from>
    <xdr:to>
      <xdr:col>18</xdr:col>
      <xdr:colOff>619124</xdr:colOff>
      <xdr:row>34</xdr:row>
      <xdr:rowOff>28575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447674</xdr:colOff>
      <xdr:row>55</xdr:row>
      <xdr:rowOff>176212</xdr:rowOff>
    </xdr:from>
    <xdr:to>
      <xdr:col>17</xdr:col>
      <xdr:colOff>647699</xdr:colOff>
      <xdr:row>70</xdr:row>
      <xdr:rowOff>152400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209549</xdr:colOff>
      <xdr:row>73</xdr:row>
      <xdr:rowOff>71437</xdr:rowOff>
    </xdr:from>
    <xdr:to>
      <xdr:col>13</xdr:col>
      <xdr:colOff>57150</xdr:colOff>
      <xdr:row>85</xdr:row>
      <xdr:rowOff>180975</xdr:rowOff>
    </xdr:to>
    <xdr:graphicFrame macro="">
      <xdr:nvGraphicFramePr>
        <xdr:cNvPr id="19" name="1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657225</xdr:colOff>
      <xdr:row>132</xdr:row>
      <xdr:rowOff>109537</xdr:rowOff>
    </xdr:from>
    <xdr:to>
      <xdr:col>12</xdr:col>
      <xdr:colOff>447675</xdr:colOff>
      <xdr:row>145</xdr:row>
      <xdr:rowOff>57150</xdr:rowOff>
    </xdr:to>
    <xdr:graphicFrame macro="">
      <xdr:nvGraphicFramePr>
        <xdr:cNvPr id="22" name="2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266700</xdr:colOff>
      <xdr:row>150</xdr:row>
      <xdr:rowOff>42862</xdr:rowOff>
    </xdr:from>
    <xdr:to>
      <xdr:col>11</xdr:col>
      <xdr:colOff>266700</xdr:colOff>
      <xdr:row>164</xdr:row>
      <xdr:rowOff>119062</xdr:rowOff>
    </xdr:to>
    <xdr:graphicFrame macro="">
      <xdr:nvGraphicFramePr>
        <xdr:cNvPr id="23" name="2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942975</xdr:colOff>
      <xdr:row>165</xdr:row>
      <xdr:rowOff>52387</xdr:rowOff>
    </xdr:from>
    <xdr:to>
      <xdr:col>8</xdr:col>
      <xdr:colOff>19050</xdr:colOff>
      <xdr:row>179</xdr:row>
      <xdr:rowOff>128587</xdr:rowOff>
    </xdr:to>
    <xdr:graphicFrame macro="">
      <xdr:nvGraphicFramePr>
        <xdr:cNvPr id="24" name="2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171450</xdr:colOff>
      <xdr:row>183</xdr:row>
      <xdr:rowOff>52387</xdr:rowOff>
    </xdr:from>
    <xdr:to>
      <xdr:col>11</xdr:col>
      <xdr:colOff>171450</xdr:colOff>
      <xdr:row>197</xdr:row>
      <xdr:rowOff>128587</xdr:rowOff>
    </xdr:to>
    <xdr:graphicFrame macro="">
      <xdr:nvGraphicFramePr>
        <xdr:cNvPr id="25" name="2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361950</xdr:colOff>
      <xdr:row>199</xdr:row>
      <xdr:rowOff>42862</xdr:rowOff>
    </xdr:from>
    <xdr:to>
      <xdr:col>8</xdr:col>
      <xdr:colOff>581025</xdr:colOff>
      <xdr:row>213</xdr:row>
      <xdr:rowOff>119062</xdr:rowOff>
    </xdr:to>
    <xdr:graphicFrame macro="">
      <xdr:nvGraphicFramePr>
        <xdr:cNvPr id="26" name="2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209550</xdr:colOff>
      <xdr:row>215</xdr:row>
      <xdr:rowOff>109537</xdr:rowOff>
    </xdr:from>
    <xdr:to>
      <xdr:col>11</xdr:col>
      <xdr:colOff>209550</xdr:colOff>
      <xdr:row>229</xdr:row>
      <xdr:rowOff>185737</xdr:rowOff>
    </xdr:to>
    <xdr:graphicFrame macro="">
      <xdr:nvGraphicFramePr>
        <xdr:cNvPr id="28" name="2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552450</xdr:colOff>
      <xdr:row>234</xdr:row>
      <xdr:rowOff>23812</xdr:rowOff>
    </xdr:from>
    <xdr:to>
      <xdr:col>7</xdr:col>
      <xdr:colOff>390525</xdr:colOff>
      <xdr:row>248</xdr:row>
      <xdr:rowOff>100012</xdr:rowOff>
    </xdr:to>
    <xdr:graphicFrame macro="">
      <xdr:nvGraphicFramePr>
        <xdr:cNvPr id="29" name="2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76199</xdr:colOff>
      <xdr:row>42</xdr:row>
      <xdr:rowOff>2</xdr:rowOff>
    </xdr:from>
    <xdr:to>
      <xdr:col>17</xdr:col>
      <xdr:colOff>314325</xdr:colOff>
      <xdr:row>52</xdr:row>
      <xdr:rowOff>38100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238125</xdr:colOff>
      <xdr:row>54</xdr:row>
      <xdr:rowOff>19050</xdr:rowOff>
    </xdr:from>
    <xdr:to>
      <xdr:col>20</xdr:col>
      <xdr:colOff>390525</xdr:colOff>
      <xdr:row>65</xdr:row>
      <xdr:rowOff>47625</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180974</xdr:colOff>
      <xdr:row>72</xdr:row>
      <xdr:rowOff>52387</xdr:rowOff>
    </xdr:from>
    <xdr:to>
      <xdr:col>14</xdr:col>
      <xdr:colOff>152399</xdr:colOff>
      <xdr:row>80</xdr:row>
      <xdr:rowOff>19050</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647700</xdr:colOff>
      <xdr:row>93</xdr:row>
      <xdr:rowOff>147637</xdr:rowOff>
    </xdr:from>
    <xdr:to>
      <xdr:col>2</xdr:col>
      <xdr:colOff>1028700</xdr:colOff>
      <xdr:row>103</xdr:row>
      <xdr:rowOff>152400</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200024</xdr:colOff>
      <xdr:row>82</xdr:row>
      <xdr:rowOff>157162</xdr:rowOff>
    </xdr:from>
    <xdr:to>
      <xdr:col>13</xdr:col>
      <xdr:colOff>666749</xdr:colOff>
      <xdr:row>91</xdr:row>
      <xdr:rowOff>76200</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752474</xdr:colOff>
      <xdr:row>102</xdr:row>
      <xdr:rowOff>119062</xdr:rowOff>
    </xdr:from>
    <xdr:to>
      <xdr:col>11</xdr:col>
      <xdr:colOff>76199</xdr:colOff>
      <xdr:row>116</xdr:row>
      <xdr:rowOff>161925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771524</xdr:colOff>
      <xdr:row>118</xdr:row>
      <xdr:rowOff>23811</xdr:rowOff>
    </xdr:from>
    <xdr:to>
      <xdr:col>11</xdr:col>
      <xdr:colOff>47625</xdr:colOff>
      <xdr:row>129</xdr:row>
      <xdr:rowOff>180974</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428625</xdr:colOff>
      <xdr:row>131</xdr:row>
      <xdr:rowOff>4762</xdr:rowOff>
    </xdr:from>
    <xdr:to>
      <xdr:col>10</xdr:col>
      <xdr:colOff>428625</xdr:colOff>
      <xdr:row>145</xdr:row>
      <xdr:rowOff>80962</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962025</xdr:colOff>
      <xdr:row>147</xdr:row>
      <xdr:rowOff>42862</xdr:rowOff>
    </xdr:from>
    <xdr:to>
      <xdr:col>8</xdr:col>
      <xdr:colOff>209550</xdr:colOff>
      <xdr:row>161</xdr:row>
      <xdr:rowOff>119062</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485774</xdr:colOff>
      <xdr:row>2</xdr:row>
      <xdr:rowOff>90487</xdr:rowOff>
    </xdr:from>
    <xdr:to>
      <xdr:col>9</xdr:col>
      <xdr:colOff>514349</xdr:colOff>
      <xdr:row>13</xdr:row>
      <xdr:rowOff>47625</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352425</xdr:colOff>
      <xdr:row>11</xdr:row>
      <xdr:rowOff>109537</xdr:rowOff>
    </xdr:from>
    <xdr:to>
      <xdr:col>22</xdr:col>
      <xdr:colOff>28575</xdr:colOff>
      <xdr:row>22</xdr:row>
      <xdr:rowOff>123825</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295274</xdr:colOff>
      <xdr:row>23</xdr:row>
      <xdr:rowOff>4761</xdr:rowOff>
    </xdr:from>
    <xdr:to>
      <xdr:col>14</xdr:col>
      <xdr:colOff>428625</xdr:colOff>
      <xdr:row>32</xdr:row>
      <xdr:rowOff>142874</xdr:rowOff>
    </xdr:to>
    <xdr:graphicFrame macro="">
      <xdr:nvGraphicFramePr>
        <xdr:cNvPr id="16" name="1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topLeftCell="K75" zoomScaleNormal="100" workbookViewId="0">
      <selection activeCell="N97" sqref="N97"/>
    </sheetView>
  </sheetViews>
  <sheetFormatPr baseColWidth="10" defaultRowHeight="15" x14ac:dyDescent="0.25"/>
  <cols>
    <col min="1" max="1" width="4" style="24" customWidth="1"/>
    <col min="2" max="2" width="74" style="27" customWidth="1"/>
    <col min="3" max="3" width="73" style="24" customWidth="1"/>
    <col min="4" max="4" width="17" style="24" customWidth="1"/>
    <col min="5" max="6" width="11.42578125" style="24" customWidth="1"/>
    <col min="7" max="7" width="16.7109375" style="24" customWidth="1"/>
    <col min="8" max="12" width="11.42578125" style="24" customWidth="1"/>
    <col min="13" max="13" width="17" style="24" customWidth="1"/>
    <col min="14" max="14" width="18.42578125" style="24" customWidth="1"/>
    <col min="15" max="15" width="12.140625" style="24" customWidth="1"/>
    <col min="16" max="16" width="16.7109375" style="24" customWidth="1"/>
    <col min="17" max="21" width="11.42578125" style="24"/>
    <col min="22" max="22" width="16.7109375" style="24" bestFit="1" customWidth="1"/>
    <col min="23" max="16384" width="11.42578125" style="24"/>
  </cols>
  <sheetData>
    <row r="1" spans="1:23" x14ac:dyDescent="0.25">
      <c r="A1" s="23" t="s">
        <v>209</v>
      </c>
      <c r="B1" s="23"/>
      <c r="C1" s="23"/>
      <c r="D1" s="23"/>
      <c r="E1" s="23"/>
      <c r="F1" s="1"/>
      <c r="G1" s="1"/>
      <c r="H1" s="1"/>
      <c r="I1" s="1"/>
      <c r="J1" s="1"/>
      <c r="K1" s="1"/>
      <c r="L1" s="1"/>
      <c r="M1" s="1"/>
      <c r="N1" s="1"/>
      <c r="O1" s="1"/>
      <c r="P1" s="1"/>
      <c r="Q1" s="1"/>
      <c r="R1" s="1"/>
      <c r="S1" s="1"/>
      <c r="T1" s="1"/>
      <c r="U1" s="1"/>
      <c r="V1" s="1"/>
      <c r="W1" s="1"/>
    </row>
    <row r="2" spans="1:23" x14ac:dyDescent="0.25">
      <c r="A2" s="2"/>
      <c r="B2" s="25"/>
      <c r="C2" s="1"/>
      <c r="D2" s="1"/>
      <c r="E2" s="1"/>
      <c r="F2" s="1"/>
      <c r="G2" s="1"/>
      <c r="H2" s="1"/>
      <c r="I2" s="1"/>
      <c r="J2" s="1"/>
      <c r="K2" s="1"/>
      <c r="L2" s="1"/>
      <c r="M2" s="1"/>
      <c r="N2" s="1"/>
      <c r="O2" s="1"/>
      <c r="P2" s="1"/>
      <c r="Q2" s="1"/>
      <c r="R2" s="1"/>
      <c r="S2" s="1"/>
      <c r="T2" s="1"/>
      <c r="U2" s="1"/>
      <c r="V2" s="1"/>
      <c r="W2" s="1"/>
    </row>
    <row r="3" spans="1:23" x14ac:dyDescent="0.25">
      <c r="A3" s="3"/>
      <c r="B3" s="4" t="s">
        <v>1</v>
      </c>
      <c r="C3" s="5" t="s">
        <v>2</v>
      </c>
      <c r="D3" s="5" t="s">
        <v>3</v>
      </c>
      <c r="E3" s="5" t="s">
        <v>4</v>
      </c>
      <c r="F3" s="5" t="s">
        <v>5</v>
      </c>
      <c r="G3" s="5" t="s">
        <v>6</v>
      </c>
      <c r="H3" s="5" t="s">
        <v>7</v>
      </c>
      <c r="I3" s="5" t="s">
        <v>8</v>
      </c>
      <c r="J3" s="5" t="s">
        <v>9</v>
      </c>
      <c r="K3" s="5" t="s">
        <v>10</v>
      </c>
      <c r="L3" s="5" t="s">
        <v>11</v>
      </c>
      <c r="M3" s="5" t="s">
        <v>12</v>
      </c>
      <c r="N3" s="5" t="s">
        <v>13</v>
      </c>
      <c r="O3" s="5" t="s">
        <v>14</v>
      </c>
      <c r="P3" s="5" t="s">
        <v>15</v>
      </c>
      <c r="Q3" s="5" t="s">
        <v>16</v>
      </c>
      <c r="R3" s="5" t="s">
        <v>17</v>
      </c>
      <c r="S3" s="5" t="s">
        <v>18</v>
      </c>
      <c r="T3" s="5" t="s">
        <v>19</v>
      </c>
      <c r="U3" s="5" t="s">
        <v>20</v>
      </c>
      <c r="V3" s="5" t="s">
        <v>21</v>
      </c>
      <c r="W3" s="5" t="s">
        <v>22</v>
      </c>
    </row>
    <row r="4" spans="1:23" x14ac:dyDescent="0.25">
      <c r="A4" s="14">
        <v>1</v>
      </c>
      <c r="B4" s="138" t="s">
        <v>23</v>
      </c>
      <c r="C4" s="9" t="s">
        <v>24</v>
      </c>
      <c r="D4" s="6">
        <v>1</v>
      </c>
      <c r="E4" s="6"/>
      <c r="F4" s="6">
        <v>1</v>
      </c>
      <c r="G4" s="6">
        <v>1</v>
      </c>
      <c r="H4" s="6">
        <v>1</v>
      </c>
      <c r="I4" s="6">
        <v>1</v>
      </c>
      <c r="J4" s="6">
        <v>1</v>
      </c>
      <c r="K4" s="6">
        <v>1</v>
      </c>
      <c r="L4" s="6">
        <v>1</v>
      </c>
      <c r="M4" s="6">
        <v>1</v>
      </c>
      <c r="N4" s="6"/>
      <c r="O4" s="6">
        <v>1</v>
      </c>
      <c r="P4" s="6">
        <v>2</v>
      </c>
      <c r="Q4" s="6">
        <v>1</v>
      </c>
      <c r="R4" s="6">
        <v>1</v>
      </c>
      <c r="S4" s="6">
        <v>1</v>
      </c>
      <c r="T4" s="6"/>
      <c r="U4" s="6">
        <v>1</v>
      </c>
      <c r="V4" s="6"/>
      <c r="W4" s="6">
        <v>2</v>
      </c>
    </row>
    <row r="5" spans="1:23" x14ac:dyDescent="0.25">
      <c r="A5" s="14">
        <v>1</v>
      </c>
      <c r="B5" s="139"/>
      <c r="C5" s="9" t="s">
        <v>144</v>
      </c>
      <c r="D5" s="6"/>
      <c r="E5" s="6">
        <v>1</v>
      </c>
      <c r="F5" s="6"/>
      <c r="G5" s="6"/>
      <c r="H5" s="6"/>
      <c r="I5" s="6"/>
      <c r="J5" s="6">
        <v>2</v>
      </c>
      <c r="K5" s="6"/>
      <c r="L5" s="6"/>
      <c r="M5" s="6"/>
      <c r="N5" s="6">
        <v>1</v>
      </c>
      <c r="O5" s="6"/>
      <c r="P5" s="6">
        <v>1</v>
      </c>
      <c r="Q5" s="6"/>
      <c r="R5" s="6"/>
      <c r="S5" s="6"/>
      <c r="T5" s="6">
        <v>1</v>
      </c>
      <c r="U5" s="6"/>
      <c r="V5" s="6">
        <v>1</v>
      </c>
      <c r="W5" s="6">
        <v>1</v>
      </c>
    </row>
    <row r="6" spans="1:23" x14ac:dyDescent="0.25">
      <c r="A6" s="14">
        <v>1</v>
      </c>
      <c r="B6" s="140"/>
      <c r="C6" s="9" t="s">
        <v>26</v>
      </c>
      <c r="D6" s="6"/>
      <c r="E6" s="6"/>
      <c r="F6" s="6"/>
      <c r="G6" s="6"/>
      <c r="H6" s="6"/>
      <c r="I6" s="6"/>
      <c r="J6" s="6"/>
      <c r="K6" s="6"/>
      <c r="L6" s="6"/>
      <c r="M6" s="6"/>
      <c r="N6" s="6"/>
      <c r="O6" s="6"/>
      <c r="P6" s="6"/>
      <c r="Q6" s="6"/>
      <c r="R6" s="6"/>
      <c r="S6" s="6"/>
      <c r="T6" s="6"/>
      <c r="U6" s="6"/>
      <c r="V6" s="6"/>
      <c r="W6" s="6"/>
    </row>
    <row r="7" spans="1:23" x14ac:dyDescent="0.25">
      <c r="A7" s="14">
        <v>2</v>
      </c>
      <c r="B7" s="138" t="s">
        <v>27</v>
      </c>
      <c r="C7" s="9" t="s">
        <v>28</v>
      </c>
      <c r="D7" s="6"/>
      <c r="E7" s="6"/>
      <c r="F7" s="6" t="s">
        <v>25</v>
      </c>
      <c r="G7" s="6"/>
      <c r="H7" s="6" t="s">
        <v>25</v>
      </c>
      <c r="I7" s="6" t="s">
        <v>25</v>
      </c>
      <c r="J7" s="6"/>
      <c r="K7" s="6" t="s">
        <v>25</v>
      </c>
      <c r="L7" s="6" t="s">
        <v>25</v>
      </c>
      <c r="M7" s="6" t="s">
        <v>25</v>
      </c>
      <c r="N7" s="6" t="s">
        <v>25</v>
      </c>
      <c r="O7" s="6"/>
      <c r="P7" s="6"/>
      <c r="Q7" s="6"/>
      <c r="R7" s="6" t="s">
        <v>25</v>
      </c>
      <c r="S7" s="6"/>
      <c r="T7" s="6"/>
      <c r="U7" s="6"/>
      <c r="V7" s="6"/>
      <c r="W7" s="6" t="s">
        <v>25</v>
      </c>
    </row>
    <row r="8" spans="1:23" x14ac:dyDescent="0.25">
      <c r="A8" s="14">
        <v>2</v>
      </c>
      <c r="B8" s="139"/>
      <c r="C8" s="9" t="s">
        <v>29</v>
      </c>
      <c r="D8" s="6"/>
      <c r="E8" s="6"/>
      <c r="F8" s="6"/>
      <c r="G8" s="6"/>
      <c r="H8" s="6"/>
      <c r="I8" s="6"/>
      <c r="J8" s="6"/>
      <c r="K8" s="6"/>
      <c r="L8" s="6"/>
      <c r="M8" s="6"/>
      <c r="N8" s="6"/>
      <c r="O8" s="6"/>
      <c r="P8" s="6"/>
      <c r="Q8" s="6"/>
      <c r="R8" s="6"/>
      <c r="S8" s="6"/>
      <c r="T8" s="6" t="s">
        <v>25</v>
      </c>
      <c r="U8" s="6"/>
      <c r="V8" s="6"/>
      <c r="W8" s="6"/>
    </row>
    <row r="9" spans="1:23" x14ac:dyDescent="0.25">
      <c r="A9" s="14">
        <v>2</v>
      </c>
      <c r="B9" s="139"/>
      <c r="C9" s="9" t="s">
        <v>30</v>
      </c>
      <c r="D9" s="6"/>
      <c r="E9" s="6"/>
      <c r="F9" s="6"/>
      <c r="G9" s="6"/>
      <c r="H9" s="6"/>
      <c r="I9" s="6"/>
      <c r="J9" s="6" t="s">
        <v>25</v>
      </c>
      <c r="K9" s="6"/>
      <c r="L9" s="6"/>
      <c r="M9" s="6"/>
      <c r="N9" s="6"/>
      <c r="O9" s="6" t="s">
        <v>25</v>
      </c>
      <c r="P9" s="6"/>
      <c r="Q9" s="6"/>
      <c r="R9" s="6"/>
      <c r="S9" s="6"/>
      <c r="T9" s="6"/>
      <c r="U9" s="6"/>
      <c r="V9" s="6"/>
      <c r="W9" s="6"/>
    </row>
    <row r="10" spans="1:23" x14ac:dyDescent="0.25">
      <c r="A10" s="14">
        <v>2</v>
      </c>
      <c r="B10" s="139"/>
      <c r="C10" s="9" t="s">
        <v>31</v>
      </c>
      <c r="D10" s="6"/>
      <c r="E10" s="6"/>
      <c r="F10" s="6"/>
      <c r="G10" s="6"/>
      <c r="H10" s="6"/>
      <c r="I10" s="6"/>
      <c r="J10" s="6"/>
      <c r="K10" s="6"/>
      <c r="L10" s="6"/>
      <c r="M10" s="6"/>
      <c r="N10" s="6"/>
      <c r="O10" s="6"/>
      <c r="P10" s="6"/>
      <c r="Q10" s="6"/>
      <c r="R10" s="6"/>
      <c r="S10" s="6"/>
      <c r="T10" s="6"/>
      <c r="U10" s="6"/>
      <c r="V10" s="6"/>
      <c r="W10" s="6"/>
    </row>
    <row r="11" spans="1:23" x14ac:dyDescent="0.25">
      <c r="A11" s="14">
        <v>2</v>
      </c>
      <c r="B11" s="139"/>
      <c r="C11" s="9" t="s">
        <v>32</v>
      </c>
      <c r="D11" s="6"/>
      <c r="E11" s="6"/>
      <c r="F11" s="6"/>
      <c r="G11" s="6"/>
      <c r="H11" s="6"/>
      <c r="I11" s="6"/>
      <c r="J11" s="6"/>
      <c r="K11" s="6" t="s">
        <v>25</v>
      </c>
      <c r="L11" s="6"/>
      <c r="M11" s="6"/>
      <c r="N11" s="6"/>
      <c r="O11" s="6"/>
      <c r="P11" s="6"/>
      <c r="Q11" s="6"/>
      <c r="R11" s="6"/>
      <c r="S11" s="6"/>
      <c r="T11" s="6"/>
      <c r="U11" s="6"/>
      <c r="V11" s="6"/>
      <c r="W11" s="6"/>
    </row>
    <row r="12" spans="1:23" x14ac:dyDescent="0.25">
      <c r="A12" s="14">
        <v>2</v>
      </c>
      <c r="B12" s="139"/>
      <c r="C12" s="9" t="s">
        <v>33</v>
      </c>
      <c r="D12" s="6"/>
      <c r="E12" s="6" t="s">
        <v>25</v>
      </c>
      <c r="F12" s="6"/>
      <c r="G12" s="6"/>
      <c r="H12" s="6" t="s">
        <v>25</v>
      </c>
      <c r="I12" s="6"/>
      <c r="J12" s="6"/>
      <c r="K12" s="6" t="s">
        <v>25</v>
      </c>
      <c r="L12" s="6" t="s">
        <v>25</v>
      </c>
      <c r="M12" s="6"/>
      <c r="N12" s="6"/>
      <c r="O12" s="6"/>
      <c r="P12" s="6"/>
      <c r="Q12" s="6" t="s">
        <v>25</v>
      </c>
      <c r="R12" s="6"/>
      <c r="S12" s="6" t="s">
        <v>25</v>
      </c>
      <c r="T12" s="6"/>
      <c r="U12" s="6" t="s">
        <v>25</v>
      </c>
      <c r="V12" s="6"/>
      <c r="W12" s="6"/>
    </row>
    <row r="13" spans="1:23" x14ac:dyDescent="0.25">
      <c r="A13" s="14">
        <v>2</v>
      </c>
      <c r="B13" s="139"/>
      <c r="C13" s="9" t="s">
        <v>34</v>
      </c>
      <c r="D13" s="6"/>
      <c r="E13" s="6"/>
      <c r="F13" s="6"/>
      <c r="G13" s="6"/>
      <c r="H13" s="6"/>
      <c r="I13" s="6"/>
      <c r="J13" s="6"/>
      <c r="K13" s="6"/>
      <c r="L13" s="6"/>
      <c r="M13" s="6"/>
      <c r="N13" s="6"/>
      <c r="O13" s="6"/>
      <c r="P13" s="6"/>
      <c r="Q13" s="6"/>
      <c r="R13" s="6"/>
      <c r="S13" s="6"/>
      <c r="T13" s="6"/>
      <c r="U13" s="6"/>
      <c r="V13" s="6"/>
      <c r="W13" s="6"/>
    </row>
    <row r="14" spans="1:23" x14ac:dyDescent="0.25">
      <c r="A14" s="14">
        <v>2</v>
      </c>
      <c r="B14" s="139"/>
      <c r="C14" s="9" t="s">
        <v>35</v>
      </c>
      <c r="D14" s="6"/>
      <c r="E14" s="6"/>
      <c r="F14" s="6"/>
      <c r="G14" s="6"/>
      <c r="H14" s="6"/>
      <c r="I14" s="6"/>
      <c r="J14" s="6"/>
      <c r="K14" s="6"/>
      <c r="L14" s="6"/>
      <c r="M14" s="6"/>
      <c r="N14" s="6"/>
      <c r="O14" s="6"/>
      <c r="P14" s="6"/>
      <c r="Q14" s="6"/>
      <c r="R14" s="6"/>
      <c r="S14" s="6"/>
      <c r="T14" s="6"/>
      <c r="U14" s="6"/>
      <c r="V14" s="6"/>
      <c r="W14" s="6"/>
    </row>
    <row r="15" spans="1:23" x14ac:dyDescent="0.25">
      <c r="A15" s="14">
        <v>2</v>
      </c>
      <c r="B15" s="139"/>
      <c r="C15" s="9" t="s">
        <v>36</v>
      </c>
      <c r="D15" s="6"/>
      <c r="E15" s="6"/>
      <c r="F15" s="6"/>
      <c r="G15" s="6"/>
      <c r="H15" s="6"/>
      <c r="I15" s="6"/>
      <c r="J15" s="6"/>
      <c r="K15" s="6"/>
      <c r="L15" s="6"/>
      <c r="M15" s="6"/>
      <c r="N15" s="6"/>
      <c r="O15" s="6"/>
      <c r="P15" s="6"/>
      <c r="Q15" s="6"/>
      <c r="R15" s="6"/>
      <c r="S15" s="6"/>
      <c r="T15" s="6"/>
      <c r="U15" s="6"/>
      <c r="V15" s="6"/>
      <c r="W15" s="6"/>
    </row>
    <row r="16" spans="1:23" x14ac:dyDescent="0.25">
      <c r="A16" s="14">
        <v>2</v>
      </c>
      <c r="B16" s="139"/>
      <c r="C16" s="9" t="s">
        <v>37</v>
      </c>
      <c r="D16" s="6"/>
      <c r="E16" s="6"/>
      <c r="F16" s="6"/>
      <c r="G16" s="6"/>
      <c r="H16" s="6"/>
      <c r="I16" s="6"/>
      <c r="J16" s="6"/>
      <c r="K16" s="6"/>
      <c r="L16" s="6"/>
      <c r="M16" s="6"/>
      <c r="N16" s="6"/>
      <c r="O16" s="6"/>
      <c r="P16" s="6"/>
      <c r="Q16" s="6"/>
      <c r="R16" s="6"/>
      <c r="S16" s="6"/>
      <c r="T16" s="6"/>
      <c r="U16" s="6"/>
      <c r="V16" s="6"/>
      <c r="W16" s="6"/>
    </row>
    <row r="17" spans="1:23" x14ac:dyDescent="0.25">
      <c r="A17" s="14">
        <v>2</v>
      </c>
      <c r="B17" s="139"/>
      <c r="C17" s="9" t="s">
        <v>38</v>
      </c>
      <c r="D17" s="6"/>
      <c r="E17" s="6"/>
      <c r="F17" s="6"/>
      <c r="G17" s="6"/>
      <c r="H17" s="6"/>
      <c r="I17" s="6"/>
      <c r="J17" s="6"/>
      <c r="K17" s="6"/>
      <c r="L17" s="6"/>
      <c r="M17" s="6"/>
      <c r="N17" s="6"/>
      <c r="O17" s="6"/>
      <c r="P17" s="6"/>
      <c r="Q17" s="6"/>
      <c r="R17" s="6"/>
      <c r="S17" s="6"/>
      <c r="T17" s="6"/>
      <c r="U17" s="6"/>
      <c r="V17" s="6"/>
      <c r="W17" s="6"/>
    </row>
    <row r="18" spans="1:23" x14ac:dyDescent="0.25">
      <c r="A18" s="14">
        <v>2</v>
      </c>
      <c r="B18" s="139"/>
      <c r="C18" s="9" t="s">
        <v>39</v>
      </c>
      <c r="D18" s="6"/>
      <c r="E18" s="6"/>
      <c r="F18" s="6"/>
      <c r="G18" s="6"/>
      <c r="H18" s="6"/>
      <c r="I18" s="6"/>
      <c r="J18" s="6"/>
      <c r="K18" s="6"/>
      <c r="L18" s="6"/>
      <c r="M18" s="6"/>
      <c r="N18" s="6"/>
      <c r="O18" s="6"/>
      <c r="P18" s="6"/>
      <c r="Q18" s="6"/>
      <c r="R18" s="6"/>
      <c r="S18" s="6"/>
      <c r="T18" s="6"/>
      <c r="U18" s="6"/>
      <c r="V18" s="6"/>
      <c r="W18" s="6"/>
    </row>
    <row r="19" spans="1:23" x14ac:dyDescent="0.25">
      <c r="A19" s="14">
        <v>2</v>
      </c>
      <c r="B19" s="140"/>
      <c r="C19" s="9" t="s">
        <v>40</v>
      </c>
      <c r="D19" s="6" t="s">
        <v>89</v>
      </c>
      <c r="E19" s="6"/>
      <c r="F19" s="6"/>
      <c r="G19" s="6" t="s">
        <v>89</v>
      </c>
      <c r="H19" s="6"/>
      <c r="I19" s="6"/>
      <c r="J19" s="6"/>
      <c r="K19" s="26"/>
      <c r="L19" s="6"/>
      <c r="M19" s="6"/>
      <c r="N19" s="6"/>
      <c r="O19" s="6"/>
      <c r="P19" s="6" t="s">
        <v>89</v>
      </c>
      <c r="Q19" s="6"/>
      <c r="R19" s="6"/>
      <c r="S19" s="6"/>
      <c r="T19" s="6"/>
      <c r="U19" s="6"/>
      <c r="V19" s="6" t="s">
        <v>89</v>
      </c>
      <c r="W19" s="6"/>
    </row>
    <row r="20" spans="1:23" x14ac:dyDescent="0.25">
      <c r="A20" s="14">
        <v>3</v>
      </c>
      <c r="B20" s="138" t="s">
        <v>41</v>
      </c>
      <c r="C20" s="9" t="s">
        <v>42</v>
      </c>
      <c r="D20" s="6"/>
      <c r="E20" s="6"/>
      <c r="F20" s="6"/>
      <c r="G20" s="6"/>
      <c r="H20" s="6"/>
      <c r="I20" s="6" t="s">
        <v>25</v>
      </c>
      <c r="J20" s="6" t="s">
        <v>25</v>
      </c>
      <c r="K20" s="6"/>
      <c r="L20" s="6"/>
      <c r="M20" s="6"/>
      <c r="N20" s="6"/>
      <c r="O20" s="6"/>
      <c r="P20" s="6"/>
      <c r="Q20" s="6" t="s">
        <v>25</v>
      </c>
      <c r="R20" s="6"/>
      <c r="S20" s="6" t="s">
        <v>25</v>
      </c>
      <c r="T20" s="6">
        <v>1</v>
      </c>
      <c r="U20" s="6"/>
      <c r="V20" s="6"/>
      <c r="W20" s="6"/>
    </row>
    <row r="21" spans="1:23" x14ac:dyDescent="0.25">
      <c r="A21" s="14">
        <v>3</v>
      </c>
      <c r="B21" s="139"/>
      <c r="C21" s="9" t="s">
        <v>43</v>
      </c>
      <c r="D21" s="6" t="s">
        <v>25</v>
      </c>
      <c r="E21" s="6"/>
      <c r="F21" s="6" t="s">
        <v>25</v>
      </c>
      <c r="G21" s="6" t="s">
        <v>25</v>
      </c>
      <c r="H21" s="6" t="s">
        <v>25</v>
      </c>
      <c r="I21" s="6"/>
      <c r="J21" s="6"/>
      <c r="K21" s="6"/>
      <c r="L21" s="6" t="s">
        <v>25</v>
      </c>
      <c r="M21" s="6"/>
      <c r="N21" s="6"/>
      <c r="O21" s="6"/>
      <c r="P21" s="6">
        <v>2</v>
      </c>
      <c r="Q21" s="6"/>
      <c r="R21" s="6" t="s">
        <v>25</v>
      </c>
      <c r="S21" s="6"/>
      <c r="T21" s="6"/>
      <c r="U21" s="6"/>
      <c r="V21" s="6" t="s">
        <v>25</v>
      </c>
      <c r="W21" s="6"/>
    </row>
    <row r="22" spans="1:23" ht="53.25" customHeight="1" x14ac:dyDescent="0.25">
      <c r="A22" s="14">
        <v>3</v>
      </c>
      <c r="B22" s="139"/>
      <c r="C22" s="9" t="s">
        <v>44</v>
      </c>
      <c r="D22" s="6"/>
      <c r="E22" s="6" t="s">
        <v>90</v>
      </c>
      <c r="F22" s="6"/>
      <c r="G22" s="6"/>
      <c r="H22" s="6"/>
      <c r="I22" s="6"/>
      <c r="J22" s="6"/>
      <c r="K22" s="6" t="s">
        <v>45</v>
      </c>
      <c r="L22" s="6"/>
      <c r="M22" s="6" t="s">
        <v>90</v>
      </c>
      <c r="N22" s="6" t="s">
        <v>94</v>
      </c>
      <c r="O22" s="13" t="s">
        <v>132</v>
      </c>
      <c r="P22" s="13" t="s">
        <v>133</v>
      </c>
      <c r="Q22" s="6"/>
      <c r="R22" s="6"/>
      <c r="S22" s="6"/>
      <c r="T22" s="13" t="s">
        <v>134</v>
      </c>
      <c r="U22" s="6" t="s">
        <v>90</v>
      </c>
      <c r="V22" s="6"/>
      <c r="W22" s="6" t="s">
        <v>45</v>
      </c>
    </row>
    <row r="23" spans="1:23" x14ac:dyDescent="0.25">
      <c r="A23" s="14">
        <v>4</v>
      </c>
      <c r="B23" s="138" t="s">
        <v>46</v>
      </c>
      <c r="C23" s="3" t="s">
        <v>137</v>
      </c>
      <c r="D23" s="6"/>
      <c r="E23" s="6"/>
      <c r="F23" s="6"/>
      <c r="G23" s="6"/>
      <c r="H23" s="6"/>
      <c r="I23" s="6"/>
      <c r="J23" s="6"/>
      <c r="K23" s="6"/>
      <c r="L23" s="6"/>
      <c r="M23" s="6"/>
      <c r="N23" s="6"/>
      <c r="O23" s="6"/>
      <c r="P23" s="6"/>
      <c r="Q23" s="6"/>
      <c r="R23" s="6"/>
      <c r="S23" s="6"/>
      <c r="T23" s="6"/>
      <c r="U23" s="6"/>
      <c r="V23" s="6"/>
      <c r="W23" s="6"/>
    </row>
    <row r="24" spans="1:23" x14ac:dyDescent="0.25">
      <c r="A24" s="14">
        <v>4</v>
      </c>
      <c r="B24" s="139"/>
      <c r="C24" s="7" t="s">
        <v>47</v>
      </c>
      <c r="D24" s="6" t="s">
        <v>50</v>
      </c>
      <c r="E24" s="6" t="s">
        <v>48</v>
      </c>
      <c r="F24" s="6" t="s">
        <v>50</v>
      </c>
      <c r="G24" s="6" t="s">
        <v>48</v>
      </c>
      <c r="H24" s="6" t="s">
        <v>48</v>
      </c>
      <c r="I24" s="6" t="s">
        <v>61</v>
      </c>
      <c r="J24" s="6" t="s">
        <v>50</v>
      </c>
      <c r="K24" s="6" t="s">
        <v>50</v>
      </c>
      <c r="L24" s="6" t="s">
        <v>48</v>
      </c>
      <c r="M24" s="6" t="s">
        <v>48</v>
      </c>
      <c r="N24" s="6" t="s">
        <v>50</v>
      </c>
      <c r="O24" s="6" t="s">
        <v>48</v>
      </c>
      <c r="P24" s="6" t="s">
        <v>50</v>
      </c>
      <c r="Q24" s="6" t="s">
        <v>48</v>
      </c>
      <c r="R24" s="6" t="s">
        <v>50</v>
      </c>
      <c r="S24" s="6" t="s">
        <v>48</v>
      </c>
      <c r="T24" s="6" t="s">
        <v>48</v>
      </c>
      <c r="U24" s="6" t="s">
        <v>48</v>
      </c>
      <c r="V24" s="6" t="s">
        <v>50</v>
      </c>
      <c r="W24" s="6" t="s">
        <v>48</v>
      </c>
    </row>
    <row r="25" spans="1:23" x14ac:dyDescent="0.25">
      <c r="A25" s="14">
        <v>4</v>
      </c>
      <c r="B25" s="139"/>
      <c r="C25" s="9" t="s">
        <v>49</v>
      </c>
      <c r="D25" s="6" t="s">
        <v>50</v>
      </c>
      <c r="E25" s="6" t="s">
        <v>48</v>
      </c>
      <c r="F25" s="6" t="s">
        <v>50</v>
      </c>
      <c r="G25" s="6" t="s">
        <v>50</v>
      </c>
      <c r="H25" s="6" t="s">
        <v>48</v>
      </c>
      <c r="I25" s="6" t="s">
        <v>50</v>
      </c>
      <c r="J25" s="6" t="s">
        <v>48</v>
      </c>
      <c r="K25" s="6" t="s">
        <v>50</v>
      </c>
      <c r="L25" s="6" t="s">
        <v>50</v>
      </c>
      <c r="M25" s="6" t="s">
        <v>48</v>
      </c>
      <c r="N25" s="6" t="s">
        <v>50</v>
      </c>
      <c r="O25" s="6" t="s">
        <v>50</v>
      </c>
      <c r="P25" s="6" t="s">
        <v>50</v>
      </c>
      <c r="Q25" s="6" t="s">
        <v>61</v>
      </c>
      <c r="R25" s="6" t="s">
        <v>50</v>
      </c>
      <c r="S25" s="6" t="s">
        <v>48</v>
      </c>
      <c r="T25" s="6" t="s">
        <v>61</v>
      </c>
      <c r="U25" s="6" t="s">
        <v>50</v>
      </c>
      <c r="V25" s="6" t="s">
        <v>50</v>
      </c>
      <c r="W25" s="6" t="s">
        <v>50</v>
      </c>
    </row>
    <row r="26" spans="1:23" x14ac:dyDescent="0.25">
      <c r="A26" s="14">
        <v>4</v>
      </c>
      <c r="B26" s="139"/>
      <c r="C26" s="9" t="s">
        <v>51</v>
      </c>
      <c r="D26" s="6" t="s">
        <v>50</v>
      </c>
      <c r="E26" s="6" t="s">
        <v>48</v>
      </c>
      <c r="F26" s="6" t="s">
        <v>50</v>
      </c>
      <c r="G26" s="6" t="s">
        <v>48</v>
      </c>
      <c r="H26" s="6" t="s">
        <v>48</v>
      </c>
      <c r="I26" s="6" t="s">
        <v>61</v>
      </c>
      <c r="J26" s="6" t="s">
        <v>48</v>
      </c>
      <c r="K26" s="6" t="s">
        <v>48</v>
      </c>
      <c r="L26" s="6" t="s">
        <v>61</v>
      </c>
      <c r="M26" s="6" t="s">
        <v>48</v>
      </c>
      <c r="N26" s="6" t="s">
        <v>48</v>
      </c>
      <c r="O26" s="6" t="s">
        <v>61</v>
      </c>
      <c r="P26" s="6" t="s">
        <v>61</v>
      </c>
      <c r="Q26" s="6" t="s">
        <v>61</v>
      </c>
      <c r="R26" s="6" t="s">
        <v>50</v>
      </c>
      <c r="S26" s="6" t="s">
        <v>61</v>
      </c>
      <c r="T26" s="6" t="s">
        <v>61</v>
      </c>
      <c r="U26" s="6" t="s">
        <v>61</v>
      </c>
      <c r="V26" s="6" t="s">
        <v>50</v>
      </c>
      <c r="W26" s="6" t="s">
        <v>48</v>
      </c>
    </row>
    <row r="27" spans="1:23" x14ac:dyDescent="0.25">
      <c r="A27" s="14">
        <v>4</v>
      </c>
      <c r="B27" s="139"/>
      <c r="C27" s="8" t="s">
        <v>52</v>
      </c>
      <c r="D27" s="6" t="s">
        <v>50</v>
      </c>
      <c r="E27" s="6" t="s">
        <v>61</v>
      </c>
      <c r="F27" s="6" t="s">
        <v>50</v>
      </c>
      <c r="G27" s="6" t="s">
        <v>50</v>
      </c>
      <c r="H27" s="6" t="s">
        <v>50</v>
      </c>
      <c r="I27" s="6" t="s">
        <v>48</v>
      </c>
      <c r="J27" s="6" t="s">
        <v>48</v>
      </c>
      <c r="K27" s="6" t="s">
        <v>48</v>
      </c>
      <c r="L27" s="6" t="s">
        <v>48</v>
      </c>
      <c r="M27" s="6" t="s">
        <v>61</v>
      </c>
      <c r="N27" s="6" t="s">
        <v>50</v>
      </c>
      <c r="O27" s="6" t="s">
        <v>50</v>
      </c>
      <c r="P27" s="6" t="s">
        <v>50</v>
      </c>
      <c r="Q27" s="6" t="s">
        <v>61</v>
      </c>
      <c r="R27" s="6" t="s">
        <v>50</v>
      </c>
      <c r="S27" s="6" t="s">
        <v>50</v>
      </c>
      <c r="T27" s="6" t="s">
        <v>50</v>
      </c>
      <c r="U27" s="6" t="s">
        <v>48</v>
      </c>
      <c r="V27" s="6" t="s">
        <v>61</v>
      </c>
      <c r="W27" s="6" t="s">
        <v>50</v>
      </c>
    </row>
    <row r="28" spans="1:23" x14ac:dyDescent="0.25">
      <c r="A28" s="14">
        <v>4</v>
      </c>
      <c r="B28" s="139"/>
      <c r="C28" s="9" t="s">
        <v>53</v>
      </c>
      <c r="D28" s="6" t="s">
        <v>50</v>
      </c>
      <c r="E28" s="6" t="s">
        <v>48</v>
      </c>
      <c r="F28" s="6" t="s">
        <v>50</v>
      </c>
      <c r="G28" s="6" t="s">
        <v>48</v>
      </c>
      <c r="H28" s="6" t="s">
        <v>48</v>
      </c>
      <c r="I28" s="6" t="s">
        <v>50</v>
      </c>
      <c r="J28" s="6" t="s">
        <v>50</v>
      </c>
      <c r="K28" s="6" t="s">
        <v>50</v>
      </c>
      <c r="L28" s="6" t="s">
        <v>48</v>
      </c>
      <c r="M28" s="6" t="s">
        <v>48</v>
      </c>
      <c r="N28" s="6" t="s">
        <v>48</v>
      </c>
      <c r="O28" s="6" t="s">
        <v>50</v>
      </c>
      <c r="P28" s="6" t="s">
        <v>48</v>
      </c>
      <c r="Q28" s="6" t="s">
        <v>50</v>
      </c>
      <c r="R28" s="6" t="s">
        <v>50</v>
      </c>
      <c r="S28" s="6" t="s">
        <v>48</v>
      </c>
      <c r="T28" s="6" t="s">
        <v>50</v>
      </c>
      <c r="U28" s="6" t="s">
        <v>48</v>
      </c>
      <c r="V28" s="6" t="s">
        <v>50</v>
      </c>
      <c r="W28" s="6" t="s">
        <v>50</v>
      </c>
    </row>
    <row r="29" spans="1:23" x14ac:dyDescent="0.25">
      <c r="A29" s="14">
        <v>4</v>
      </c>
      <c r="B29" s="139"/>
      <c r="C29" s="9" t="s">
        <v>54</v>
      </c>
      <c r="D29" s="6" t="s">
        <v>50</v>
      </c>
      <c r="E29" s="6" t="s">
        <v>48</v>
      </c>
      <c r="F29" s="6" t="s">
        <v>50</v>
      </c>
      <c r="G29" s="6" t="s">
        <v>48</v>
      </c>
      <c r="H29" s="6" t="s">
        <v>48</v>
      </c>
      <c r="I29" s="6" t="s">
        <v>50</v>
      </c>
      <c r="J29" s="6" t="s">
        <v>50</v>
      </c>
      <c r="K29" s="6" t="s">
        <v>50</v>
      </c>
      <c r="L29" s="6" t="s">
        <v>50</v>
      </c>
      <c r="M29" s="6" t="s">
        <v>48</v>
      </c>
      <c r="N29" s="6" t="s">
        <v>48</v>
      </c>
      <c r="O29" s="6" t="s">
        <v>48</v>
      </c>
      <c r="P29" s="6" t="s">
        <v>50</v>
      </c>
      <c r="Q29" s="6" t="s">
        <v>50</v>
      </c>
      <c r="R29" s="6" t="s">
        <v>48</v>
      </c>
      <c r="S29" s="6" t="s">
        <v>48</v>
      </c>
      <c r="T29" s="6" t="s">
        <v>50</v>
      </c>
      <c r="U29" s="6" t="s">
        <v>50</v>
      </c>
      <c r="V29" s="6" t="s">
        <v>50</v>
      </c>
      <c r="W29" s="6" t="s">
        <v>50</v>
      </c>
    </row>
    <row r="30" spans="1:23" x14ac:dyDescent="0.25">
      <c r="A30" s="14">
        <v>4</v>
      </c>
      <c r="B30" s="139"/>
      <c r="C30" s="9" t="s">
        <v>55</v>
      </c>
      <c r="D30" s="6" t="s">
        <v>50</v>
      </c>
      <c r="E30" s="6" t="s">
        <v>48</v>
      </c>
      <c r="F30" s="6" t="s">
        <v>50</v>
      </c>
      <c r="G30" s="6" t="s">
        <v>50</v>
      </c>
      <c r="H30" s="6" t="s">
        <v>50</v>
      </c>
      <c r="I30" s="6" t="s">
        <v>50</v>
      </c>
      <c r="J30" s="6" t="s">
        <v>50</v>
      </c>
      <c r="K30" s="6" t="s">
        <v>50</v>
      </c>
      <c r="L30" s="6" t="s">
        <v>50</v>
      </c>
      <c r="M30" s="6" t="s">
        <v>48</v>
      </c>
      <c r="N30" s="6" t="s">
        <v>48</v>
      </c>
      <c r="O30" s="6" t="s">
        <v>50</v>
      </c>
      <c r="P30" s="6" t="s">
        <v>50</v>
      </c>
      <c r="Q30" s="6" t="s">
        <v>48</v>
      </c>
      <c r="R30" s="6" t="s">
        <v>48</v>
      </c>
      <c r="S30" s="6" t="s">
        <v>48</v>
      </c>
      <c r="T30" s="6" t="s">
        <v>48</v>
      </c>
      <c r="U30" s="6" t="s">
        <v>50</v>
      </c>
      <c r="V30" s="6" t="s">
        <v>48</v>
      </c>
      <c r="W30" s="6" t="s">
        <v>50</v>
      </c>
    </row>
    <row r="31" spans="1:23" x14ac:dyDescent="0.25">
      <c r="A31" s="14">
        <v>4</v>
      </c>
      <c r="B31" s="139"/>
      <c r="C31" s="9" t="s">
        <v>56</v>
      </c>
      <c r="D31" s="6" t="s">
        <v>50</v>
      </c>
      <c r="E31" s="6" t="s">
        <v>50</v>
      </c>
      <c r="F31" s="6" t="s">
        <v>50</v>
      </c>
      <c r="G31" s="6" t="s">
        <v>50</v>
      </c>
      <c r="H31" s="6" t="s">
        <v>48</v>
      </c>
      <c r="I31" s="6" t="s">
        <v>50</v>
      </c>
      <c r="J31" s="6" t="s">
        <v>50</v>
      </c>
      <c r="K31" s="6" t="s">
        <v>50</v>
      </c>
      <c r="L31" s="6" t="s">
        <v>50</v>
      </c>
      <c r="M31" s="6" t="s">
        <v>48</v>
      </c>
      <c r="N31" s="6" t="s">
        <v>50</v>
      </c>
      <c r="O31" s="6" t="s">
        <v>50</v>
      </c>
      <c r="P31" s="6" t="s">
        <v>48</v>
      </c>
      <c r="Q31" s="6" t="s">
        <v>48</v>
      </c>
      <c r="R31" s="6" t="s">
        <v>50</v>
      </c>
      <c r="S31" s="6" t="s">
        <v>48</v>
      </c>
      <c r="T31" s="6" t="s">
        <v>48</v>
      </c>
      <c r="U31" s="6" t="s">
        <v>50</v>
      </c>
      <c r="V31" s="6" t="s">
        <v>50</v>
      </c>
      <c r="W31" s="6" t="s">
        <v>50</v>
      </c>
    </row>
    <row r="32" spans="1:23" x14ac:dyDescent="0.25">
      <c r="A32" s="14">
        <v>4</v>
      </c>
      <c r="B32" s="139"/>
      <c r="C32" s="9" t="s">
        <v>57</v>
      </c>
      <c r="D32" s="6" t="s">
        <v>50</v>
      </c>
      <c r="E32" s="6" t="s">
        <v>48</v>
      </c>
      <c r="F32" s="6" t="s">
        <v>50</v>
      </c>
      <c r="G32" s="6" t="s">
        <v>48</v>
      </c>
      <c r="H32" s="6" t="s">
        <v>48</v>
      </c>
      <c r="I32" s="6" t="s">
        <v>48</v>
      </c>
      <c r="J32" s="6" t="s">
        <v>50</v>
      </c>
      <c r="K32" s="6" t="s">
        <v>50</v>
      </c>
      <c r="L32" s="6" t="s">
        <v>50</v>
      </c>
      <c r="M32" s="6" t="s">
        <v>48</v>
      </c>
      <c r="N32" s="6" t="s">
        <v>50</v>
      </c>
      <c r="O32" s="6" t="s">
        <v>50</v>
      </c>
      <c r="P32" s="6" t="s">
        <v>50</v>
      </c>
      <c r="Q32" s="6" t="s">
        <v>50</v>
      </c>
      <c r="R32" s="6" t="s">
        <v>48</v>
      </c>
      <c r="S32" s="6" t="s">
        <v>48</v>
      </c>
      <c r="T32" s="6" t="s">
        <v>50</v>
      </c>
      <c r="U32" s="6" t="s">
        <v>48</v>
      </c>
      <c r="V32" s="6" t="s">
        <v>48</v>
      </c>
      <c r="W32" s="6" t="s">
        <v>50</v>
      </c>
    </row>
    <row r="33" spans="1:23" x14ac:dyDescent="0.25">
      <c r="A33" s="14">
        <v>4</v>
      </c>
      <c r="B33" s="139"/>
      <c r="C33" s="9" t="s">
        <v>58</v>
      </c>
      <c r="D33" s="6" t="s">
        <v>48</v>
      </c>
      <c r="E33" s="6" t="s">
        <v>48</v>
      </c>
      <c r="F33" s="6" t="s">
        <v>50</v>
      </c>
      <c r="G33" s="6" t="s">
        <v>48</v>
      </c>
      <c r="H33" s="6" t="s">
        <v>48</v>
      </c>
      <c r="I33" s="6" t="s">
        <v>48</v>
      </c>
      <c r="J33" s="6" t="s">
        <v>50</v>
      </c>
      <c r="K33" s="6" t="s">
        <v>50</v>
      </c>
      <c r="L33" s="6" t="s">
        <v>50</v>
      </c>
      <c r="M33" s="6" t="s">
        <v>48</v>
      </c>
      <c r="N33" s="6" t="s">
        <v>48</v>
      </c>
      <c r="O33" s="6" t="s">
        <v>50</v>
      </c>
      <c r="P33" s="6" t="s">
        <v>48</v>
      </c>
      <c r="Q33" s="6" t="s">
        <v>48</v>
      </c>
      <c r="R33" s="6" t="s">
        <v>48</v>
      </c>
      <c r="S33" s="6" t="s">
        <v>48</v>
      </c>
      <c r="T33" s="6" t="s">
        <v>48</v>
      </c>
      <c r="U33" s="6" t="s">
        <v>50</v>
      </c>
      <c r="V33" s="6" t="s">
        <v>48</v>
      </c>
      <c r="W33" s="6" t="s">
        <v>50</v>
      </c>
    </row>
    <row r="34" spans="1:23" x14ac:dyDescent="0.25">
      <c r="A34" s="14">
        <v>4</v>
      </c>
      <c r="B34" s="139"/>
      <c r="C34" s="8" t="s">
        <v>59</v>
      </c>
      <c r="D34" s="6" t="s">
        <v>50</v>
      </c>
      <c r="E34" s="6" t="s">
        <v>50</v>
      </c>
      <c r="F34" s="6" t="s">
        <v>50</v>
      </c>
      <c r="G34" s="6" t="s">
        <v>48</v>
      </c>
      <c r="H34" s="6" t="s">
        <v>48</v>
      </c>
      <c r="I34" s="6" t="s">
        <v>48</v>
      </c>
      <c r="J34" s="6" t="s">
        <v>50</v>
      </c>
      <c r="K34" s="6" t="s">
        <v>48</v>
      </c>
      <c r="L34" s="6" t="s">
        <v>50</v>
      </c>
      <c r="M34" s="6" t="s">
        <v>48</v>
      </c>
      <c r="N34" s="6" t="s">
        <v>50</v>
      </c>
      <c r="O34" s="6" t="s">
        <v>50</v>
      </c>
      <c r="P34" s="6" t="s">
        <v>50</v>
      </c>
      <c r="Q34" s="6" t="s">
        <v>50</v>
      </c>
      <c r="R34" s="6" t="s">
        <v>50</v>
      </c>
      <c r="S34" s="6" t="s">
        <v>50</v>
      </c>
      <c r="T34" s="6" t="s">
        <v>50</v>
      </c>
      <c r="U34" s="6" t="s">
        <v>50</v>
      </c>
      <c r="V34" s="6" t="s">
        <v>50</v>
      </c>
      <c r="W34" s="6" t="s">
        <v>50</v>
      </c>
    </row>
    <row r="35" spans="1:23" x14ac:dyDescent="0.25">
      <c r="A35" s="14">
        <v>4</v>
      </c>
      <c r="B35" s="139"/>
      <c r="C35" s="8" t="s">
        <v>60</v>
      </c>
      <c r="D35" s="6" t="s">
        <v>48</v>
      </c>
      <c r="E35" s="6" t="s">
        <v>50</v>
      </c>
      <c r="F35" s="6" t="s">
        <v>50</v>
      </c>
      <c r="G35" s="6" t="s">
        <v>61</v>
      </c>
      <c r="H35" s="6" t="s">
        <v>48</v>
      </c>
      <c r="I35" s="6" t="s">
        <v>48</v>
      </c>
      <c r="J35" s="6" t="s">
        <v>50</v>
      </c>
      <c r="K35" s="6" t="s">
        <v>48</v>
      </c>
      <c r="L35" s="6" t="s">
        <v>48</v>
      </c>
      <c r="M35" s="6" t="s">
        <v>50</v>
      </c>
      <c r="N35" s="6" t="s">
        <v>48</v>
      </c>
      <c r="O35" s="6" t="s">
        <v>48</v>
      </c>
      <c r="P35" s="6" t="s">
        <v>50</v>
      </c>
      <c r="Q35" s="6" t="s">
        <v>50</v>
      </c>
      <c r="R35" s="6" t="s">
        <v>50</v>
      </c>
      <c r="S35" s="6" t="s">
        <v>61</v>
      </c>
      <c r="T35" s="6" t="s">
        <v>50</v>
      </c>
      <c r="U35" s="6" t="s">
        <v>50</v>
      </c>
      <c r="V35" s="6" t="s">
        <v>50</v>
      </c>
      <c r="W35" s="6" t="s">
        <v>50</v>
      </c>
    </row>
    <row r="36" spans="1:23" x14ac:dyDescent="0.25">
      <c r="A36" s="14">
        <v>4</v>
      </c>
      <c r="B36" s="139"/>
      <c r="C36" s="3" t="s">
        <v>42</v>
      </c>
      <c r="D36" s="6"/>
      <c r="E36" s="6"/>
      <c r="F36" s="6"/>
      <c r="G36" s="6"/>
      <c r="H36" s="6"/>
      <c r="I36" s="6"/>
      <c r="J36" s="6"/>
      <c r="K36" s="6"/>
      <c r="L36" s="6"/>
      <c r="M36" s="6"/>
      <c r="N36" s="6"/>
      <c r="O36" s="6"/>
      <c r="P36" s="6"/>
      <c r="Q36" s="6"/>
      <c r="R36" s="6"/>
      <c r="S36" s="6"/>
      <c r="T36" s="6"/>
      <c r="U36" s="6"/>
      <c r="V36" s="6"/>
      <c r="W36" s="6"/>
    </row>
    <row r="37" spans="1:23" x14ac:dyDescent="0.25">
      <c r="A37" s="14">
        <v>4</v>
      </c>
      <c r="B37" s="139"/>
      <c r="C37" s="7" t="s">
        <v>47</v>
      </c>
      <c r="D37" s="6" t="s">
        <v>48</v>
      </c>
      <c r="E37" s="6" t="s">
        <v>50</v>
      </c>
      <c r="F37" s="6" t="s">
        <v>48</v>
      </c>
      <c r="G37" s="6" t="s">
        <v>48</v>
      </c>
      <c r="H37" s="6" t="s">
        <v>48</v>
      </c>
      <c r="I37" s="6" t="s">
        <v>48</v>
      </c>
      <c r="J37" s="6" t="s">
        <v>50</v>
      </c>
      <c r="K37" s="6" t="s">
        <v>50</v>
      </c>
      <c r="L37" s="6" t="s">
        <v>48</v>
      </c>
      <c r="M37" s="6" t="s">
        <v>48</v>
      </c>
      <c r="N37" s="6" t="s">
        <v>61</v>
      </c>
      <c r="O37" s="6" t="s">
        <v>48</v>
      </c>
      <c r="P37" s="6" t="s">
        <v>48</v>
      </c>
      <c r="Q37" s="6" t="s">
        <v>48</v>
      </c>
      <c r="R37" s="6" t="s">
        <v>50</v>
      </c>
      <c r="S37" s="6" t="s">
        <v>48</v>
      </c>
      <c r="T37" s="6" t="s">
        <v>48</v>
      </c>
      <c r="U37" s="6" t="s">
        <v>50</v>
      </c>
      <c r="V37" s="6" t="s">
        <v>50</v>
      </c>
      <c r="W37" s="6" t="s">
        <v>48</v>
      </c>
    </row>
    <row r="38" spans="1:23" x14ac:dyDescent="0.25">
      <c r="A38" s="14">
        <v>4</v>
      </c>
      <c r="B38" s="139"/>
      <c r="C38" s="9" t="s">
        <v>49</v>
      </c>
      <c r="D38" s="6" t="s">
        <v>50</v>
      </c>
      <c r="E38" s="6" t="s">
        <v>61</v>
      </c>
      <c r="F38" s="6" t="s">
        <v>50</v>
      </c>
      <c r="G38" s="6" t="s">
        <v>48</v>
      </c>
      <c r="H38" s="6" t="s">
        <v>48</v>
      </c>
      <c r="I38" s="6" t="s">
        <v>50</v>
      </c>
      <c r="J38" s="6" t="s">
        <v>48</v>
      </c>
      <c r="K38" s="6" t="s">
        <v>48</v>
      </c>
      <c r="L38" s="6" t="s">
        <v>50</v>
      </c>
      <c r="M38" s="6" t="s">
        <v>48</v>
      </c>
      <c r="N38" s="6" t="s">
        <v>50</v>
      </c>
      <c r="O38" s="6" t="s">
        <v>48</v>
      </c>
      <c r="P38" s="6" t="s">
        <v>48</v>
      </c>
      <c r="Q38" s="6" t="s">
        <v>48</v>
      </c>
      <c r="R38" s="6" t="s">
        <v>61</v>
      </c>
      <c r="S38" s="6" t="s">
        <v>61</v>
      </c>
      <c r="T38" s="6" t="s">
        <v>48</v>
      </c>
      <c r="U38" s="6" t="s">
        <v>50</v>
      </c>
      <c r="V38" s="6" t="s">
        <v>61</v>
      </c>
      <c r="W38" s="6" t="s">
        <v>48</v>
      </c>
    </row>
    <row r="39" spans="1:23" x14ac:dyDescent="0.25">
      <c r="A39" s="14">
        <v>4</v>
      </c>
      <c r="B39" s="139"/>
      <c r="C39" s="9" t="s">
        <v>51</v>
      </c>
      <c r="D39" s="6" t="s">
        <v>50</v>
      </c>
      <c r="E39" s="6" t="s">
        <v>48</v>
      </c>
      <c r="F39" s="6" t="s">
        <v>48</v>
      </c>
      <c r="G39" s="6" t="s">
        <v>50</v>
      </c>
      <c r="H39" s="6" t="s">
        <v>50</v>
      </c>
      <c r="I39" s="6" t="s">
        <v>48</v>
      </c>
      <c r="J39" s="6" t="s">
        <v>48</v>
      </c>
      <c r="K39" s="6" t="s">
        <v>50</v>
      </c>
      <c r="L39" s="6" t="s">
        <v>50</v>
      </c>
      <c r="M39" s="6" t="s">
        <v>48</v>
      </c>
      <c r="N39" s="6" t="s">
        <v>48</v>
      </c>
      <c r="O39" s="6" t="s">
        <v>61</v>
      </c>
      <c r="P39" s="6" t="s">
        <v>48</v>
      </c>
      <c r="Q39" s="6" t="s">
        <v>50</v>
      </c>
      <c r="R39" s="6" t="s">
        <v>48</v>
      </c>
      <c r="S39" s="6" t="s">
        <v>48</v>
      </c>
      <c r="T39" s="6" t="s">
        <v>50</v>
      </c>
      <c r="U39" s="6" t="s">
        <v>48</v>
      </c>
      <c r="V39" s="6" t="s">
        <v>61</v>
      </c>
      <c r="W39" s="6" t="s">
        <v>48</v>
      </c>
    </row>
    <row r="40" spans="1:23" x14ac:dyDescent="0.25">
      <c r="A40" s="14">
        <v>4</v>
      </c>
      <c r="B40" s="139"/>
      <c r="C40" s="8" t="s">
        <v>52</v>
      </c>
      <c r="D40" s="6" t="s">
        <v>50</v>
      </c>
      <c r="E40" s="6" t="s">
        <v>50</v>
      </c>
      <c r="F40" s="6" t="s">
        <v>50</v>
      </c>
      <c r="G40" s="6" t="s">
        <v>48</v>
      </c>
      <c r="H40" s="6" t="s">
        <v>48</v>
      </c>
      <c r="I40" s="6" t="s">
        <v>50</v>
      </c>
      <c r="J40" s="6" t="s">
        <v>61</v>
      </c>
      <c r="K40" s="6" t="s">
        <v>61</v>
      </c>
      <c r="L40" s="6" t="s">
        <v>50</v>
      </c>
      <c r="M40" s="6" t="s">
        <v>61</v>
      </c>
      <c r="N40" s="6" t="s">
        <v>61</v>
      </c>
      <c r="O40" s="6" t="s">
        <v>50</v>
      </c>
      <c r="P40" s="6" t="s">
        <v>50</v>
      </c>
      <c r="Q40" s="6" t="s">
        <v>50</v>
      </c>
      <c r="R40" s="6" t="s">
        <v>50</v>
      </c>
      <c r="S40" s="6" t="s">
        <v>50</v>
      </c>
      <c r="T40" s="6" t="s">
        <v>50</v>
      </c>
      <c r="U40" s="6" t="s">
        <v>48</v>
      </c>
      <c r="V40" s="6" t="s">
        <v>50</v>
      </c>
      <c r="W40" s="6" t="s">
        <v>48</v>
      </c>
    </row>
    <row r="41" spans="1:23" x14ac:dyDescent="0.25">
      <c r="A41" s="14">
        <v>4</v>
      </c>
      <c r="B41" s="139"/>
      <c r="C41" s="9" t="s">
        <v>53</v>
      </c>
      <c r="D41" s="6" t="s">
        <v>50</v>
      </c>
      <c r="E41" s="6" t="s">
        <v>50</v>
      </c>
      <c r="F41" s="6" t="s">
        <v>50</v>
      </c>
      <c r="G41" s="6" t="s">
        <v>50</v>
      </c>
      <c r="H41" s="6" t="s">
        <v>50</v>
      </c>
      <c r="I41" s="6" t="s">
        <v>50</v>
      </c>
      <c r="J41" s="6" t="s">
        <v>48</v>
      </c>
      <c r="K41" s="6" t="s">
        <v>50</v>
      </c>
      <c r="L41" s="6" t="s">
        <v>50</v>
      </c>
      <c r="M41" s="6" t="s">
        <v>48</v>
      </c>
      <c r="N41" s="6" t="s">
        <v>48</v>
      </c>
      <c r="O41" s="6" t="s">
        <v>50</v>
      </c>
      <c r="P41" s="6" t="s">
        <v>48</v>
      </c>
      <c r="Q41" s="6" t="s">
        <v>50</v>
      </c>
      <c r="R41" s="6" t="s">
        <v>50</v>
      </c>
      <c r="S41" s="6" t="s">
        <v>50</v>
      </c>
      <c r="T41" s="6" t="s">
        <v>50</v>
      </c>
      <c r="U41" s="6" t="s">
        <v>50</v>
      </c>
      <c r="V41" s="6" t="s">
        <v>50</v>
      </c>
      <c r="W41" s="6" t="s">
        <v>50</v>
      </c>
    </row>
    <row r="42" spans="1:23" x14ac:dyDescent="0.25">
      <c r="A42" s="14">
        <v>4</v>
      </c>
      <c r="B42" s="139"/>
      <c r="C42" s="9" t="s">
        <v>54</v>
      </c>
      <c r="D42" s="6" t="s">
        <v>50</v>
      </c>
      <c r="E42" s="6" t="s">
        <v>50</v>
      </c>
      <c r="F42" s="6" t="s">
        <v>50</v>
      </c>
      <c r="G42" s="6" t="s">
        <v>50</v>
      </c>
      <c r="H42" s="6" t="s">
        <v>50</v>
      </c>
      <c r="I42" s="6" t="s">
        <v>50</v>
      </c>
      <c r="J42" s="6" t="s">
        <v>48</v>
      </c>
      <c r="K42" s="6" t="s">
        <v>48</v>
      </c>
      <c r="L42" s="6" t="s">
        <v>61</v>
      </c>
      <c r="M42" s="6" t="s">
        <v>48</v>
      </c>
      <c r="N42" s="6" t="s">
        <v>61</v>
      </c>
      <c r="O42" s="6" t="s">
        <v>50</v>
      </c>
      <c r="P42" s="6" t="s">
        <v>48</v>
      </c>
      <c r="Q42" s="6" t="s">
        <v>48</v>
      </c>
      <c r="R42" s="6" t="s">
        <v>50</v>
      </c>
      <c r="S42" s="6" t="s">
        <v>50</v>
      </c>
      <c r="T42" s="6" t="s">
        <v>48</v>
      </c>
      <c r="U42" s="6" t="s">
        <v>50</v>
      </c>
      <c r="V42" s="6" t="s">
        <v>61</v>
      </c>
      <c r="W42" s="6" t="s">
        <v>48</v>
      </c>
    </row>
    <row r="43" spans="1:23" x14ac:dyDescent="0.25">
      <c r="A43" s="14">
        <v>4</v>
      </c>
      <c r="B43" s="139"/>
      <c r="C43" s="9" t="s">
        <v>55</v>
      </c>
      <c r="D43" s="6" t="s">
        <v>50</v>
      </c>
      <c r="E43" s="6" t="s">
        <v>50</v>
      </c>
      <c r="F43" s="6" t="s">
        <v>50</v>
      </c>
      <c r="G43" s="6" t="s">
        <v>50</v>
      </c>
      <c r="H43" s="6" t="s">
        <v>50</v>
      </c>
      <c r="I43" s="6" t="s">
        <v>50</v>
      </c>
      <c r="J43" s="6" t="s">
        <v>50</v>
      </c>
      <c r="K43" s="6" t="s">
        <v>50</v>
      </c>
      <c r="L43" s="6" t="s">
        <v>50</v>
      </c>
      <c r="M43" s="6" t="s">
        <v>48</v>
      </c>
      <c r="N43" s="6" t="s">
        <v>50</v>
      </c>
      <c r="O43" s="6" t="s">
        <v>50</v>
      </c>
      <c r="P43" s="6" t="s">
        <v>48</v>
      </c>
      <c r="Q43" s="6" t="s">
        <v>50</v>
      </c>
      <c r="R43" s="6" t="s">
        <v>50</v>
      </c>
      <c r="S43" s="6" t="s">
        <v>48</v>
      </c>
      <c r="T43" s="6" t="s">
        <v>50</v>
      </c>
      <c r="U43" s="6" t="s">
        <v>50</v>
      </c>
      <c r="V43" s="6" t="s">
        <v>50</v>
      </c>
      <c r="W43" s="6" t="s">
        <v>48</v>
      </c>
    </row>
    <row r="44" spans="1:23" x14ac:dyDescent="0.25">
      <c r="A44" s="14">
        <v>4</v>
      </c>
      <c r="B44" s="139"/>
      <c r="C44" s="9" t="s">
        <v>56</v>
      </c>
      <c r="D44" s="6" t="s">
        <v>48</v>
      </c>
      <c r="E44" s="6" t="s">
        <v>50</v>
      </c>
      <c r="F44" s="6" t="s">
        <v>48</v>
      </c>
      <c r="G44" s="6" t="s">
        <v>48</v>
      </c>
      <c r="H44" s="6" t="s">
        <v>48</v>
      </c>
      <c r="I44" s="6" t="s">
        <v>50</v>
      </c>
      <c r="J44" s="6" t="s">
        <v>48</v>
      </c>
      <c r="K44" s="6" t="s">
        <v>48</v>
      </c>
      <c r="L44" s="6" t="s">
        <v>48</v>
      </c>
      <c r="M44" s="6" t="s">
        <v>48</v>
      </c>
      <c r="N44" s="6" t="s">
        <v>50</v>
      </c>
      <c r="O44" s="6" t="s">
        <v>50</v>
      </c>
      <c r="P44" s="6" t="s">
        <v>50</v>
      </c>
      <c r="Q44" s="6" t="s">
        <v>61</v>
      </c>
      <c r="R44" s="6" t="s">
        <v>50</v>
      </c>
      <c r="S44" s="6" t="s">
        <v>48</v>
      </c>
      <c r="T44" s="6" t="s">
        <v>48</v>
      </c>
      <c r="U44" s="6" t="s">
        <v>50</v>
      </c>
      <c r="V44" s="6" t="s">
        <v>50</v>
      </c>
      <c r="W44" s="6" t="s">
        <v>48</v>
      </c>
    </row>
    <row r="45" spans="1:23" x14ac:dyDescent="0.25">
      <c r="A45" s="14">
        <v>4</v>
      </c>
      <c r="B45" s="139"/>
      <c r="C45" s="9" t="s">
        <v>57</v>
      </c>
      <c r="D45" s="6" t="s">
        <v>48</v>
      </c>
      <c r="E45" s="6" t="s">
        <v>61</v>
      </c>
      <c r="F45" s="6" t="s">
        <v>48</v>
      </c>
      <c r="G45" s="6" t="s">
        <v>48</v>
      </c>
      <c r="H45" s="6" t="s">
        <v>48</v>
      </c>
      <c r="I45" s="6" t="s">
        <v>48</v>
      </c>
      <c r="J45" s="6" t="s">
        <v>61</v>
      </c>
      <c r="K45" s="6" t="s">
        <v>50</v>
      </c>
      <c r="L45" s="6" t="s">
        <v>48</v>
      </c>
      <c r="M45" s="6" t="s">
        <v>48</v>
      </c>
      <c r="N45" s="6" t="s">
        <v>61</v>
      </c>
      <c r="O45" s="6" t="s">
        <v>50</v>
      </c>
      <c r="P45" s="6" t="s">
        <v>48</v>
      </c>
      <c r="Q45" s="6" t="s">
        <v>61</v>
      </c>
      <c r="R45" s="6" t="s">
        <v>61</v>
      </c>
      <c r="S45" s="6" t="s">
        <v>61</v>
      </c>
      <c r="T45" s="6" t="s">
        <v>48</v>
      </c>
      <c r="U45" s="6" t="s">
        <v>48</v>
      </c>
      <c r="V45" s="6" t="s">
        <v>61</v>
      </c>
      <c r="W45" s="6" t="s">
        <v>48</v>
      </c>
    </row>
    <row r="46" spans="1:23" x14ac:dyDescent="0.25">
      <c r="A46" s="14">
        <v>4</v>
      </c>
      <c r="B46" s="139"/>
      <c r="C46" s="9" t="s">
        <v>58</v>
      </c>
      <c r="D46" s="6" t="s">
        <v>48</v>
      </c>
      <c r="E46" s="6" t="s">
        <v>48</v>
      </c>
      <c r="F46" s="6" t="s">
        <v>48</v>
      </c>
      <c r="G46" s="6" t="s">
        <v>48</v>
      </c>
      <c r="H46" s="6" t="s">
        <v>50</v>
      </c>
      <c r="I46" s="6" t="s">
        <v>48</v>
      </c>
      <c r="J46" s="6" t="s">
        <v>48</v>
      </c>
      <c r="K46" s="6" t="s">
        <v>48</v>
      </c>
      <c r="L46" s="6" t="s">
        <v>50</v>
      </c>
      <c r="M46" s="6" t="s">
        <v>48</v>
      </c>
      <c r="N46" s="6" t="s">
        <v>50</v>
      </c>
      <c r="O46" s="6" t="s">
        <v>50</v>
      </c>
      <c r="P46" s="6" t="s">
        <v>48</v>
      </c>
      <c r="Q46" s="6" t="s">
        <v>50</v>
      </c>
      <c r="R46" s="6" t="s">
        <v>61</v>
      </c>
      <c r="S46" s="6" t="s">
        <v>48</v>
      </c>
      <c r="T46" s="6" t="s">
        <v>50</v>
      </c>
      <c r="U46" s="6" t="s">
        <v>48</v>
      </c>
      <c r="V46" s="6" t="s">
        <v>48</v>
      </c>
      <c r="W46" s="6" t="s">
        <v>61</v>
      </c>
    </row>
    <row r="47" spans="1:23" x14ac:dyDescent="0.25">
      <c r="A47" s="14">
        <v>4</v>
      </c>
      <c r="B47" s="139"/>
      <c r="C47" s="8" t="s">
        <v>59</v>
      </c>
      <c r="D47" s="6" t="s">
        <v>48</v>
      </c>
      <c r="E47" s="6" t="s">
        <v>48</v>
      </c>
      <c r="F47" s="6" t="s">
        <v>48</v>
      </c>
      <c r="G47" s="6" t="s">
        <v>48</v>
      </c>
      <c r="H47" s="6" t="s">
        <v>48</v>
      </c>
      <c r="I47" s="6" t="s">
        <v>48</v>
      </c>
      <c r="J47" s="6" t="s">
        <v>48</v>
      </c>
      <c r="K47" s="6" t="s">
        <v>50</v>
      </c>
      <c r="L47" s="6" t="s">
        <v>61</v>
      </c>
      <c r="M47" s="6" t="s">
        <v>48</v>
      </c>
      <c r="N47" s="6" t="s">
        <v>50</v>
      </c>
      <c r="O47" s="6" t="s">
        <v>50</v>
      </c>
      <c r="P47" s="6" t="s">
        <v>50</v>
      </c>
      <c r="Q47" s="6" t="s">
        <v>50</v>
      </c>
      <c r="R47" s="6" t="s">
        <v>48</v>
      </c>
      <c r="S47" s="6" t="s">
        <v>50</v>
      </c>
      <c r="T47" s="6" t="s">
        <v>50</v>
      </c>
      <c r="U47" s="6" t="s">
        <v>48</v>
      </c>
      <c r="V47" s="6" t="s">
        <v>48</v>
      </c>
      <c r="W47" s="6" t="s">
        <v>61</v>
      </c>
    </row>
    <row r="48" spans="1:23" x14ac:dyDescent="0.25">
      <c r="A48" s="14">
        <v>4</v>
      </c>
      <c r="B48" s="139"/>
      <c r="C48" s="8" t="s">
        <v>60</v>
      </c>
      <c r="D48" s="6" t="s">
        <v>61</v>
      </c>
      <c r="E48" s="6" t="s">
        <v>61</v>
      </c>
      <c r="F48" s="6" t="s">
        <v>61</v>
      </c>
      <c r="G48" s="6" t="s">
        <v>48</v>
      </c>
      <c r="H48" s="6" t="s">
        <v>48</v>
      </c>
      <c r="I48" s="6" t="s">
        <v>48</v>
      </c>
      <c r="J48" s="6" t="s">
        <v>61</v>
      </c>
      <c r="K48" s="6" t="s">
        <v>61</v>
      </c>
      <c r="L48" s="6" t="s">
        <v>50</v>
      </c>
      <c r="M48" s="6" t="s">
        <v>50</v>
      </c>
      <c r="N48" s="6" t="s">
        <v>61</v>
      </c>
      <c r="O48" s="6" t="s">
        <v>50</v>
      </c>
      <c r="P48" s="6" t="s">
        <v>48</v>
      </c>
      <c r="Q48" s="6" t="s">
        <v>48</v>
      </c>
      <c r="R48" s="6" t="s">
        <v>48</v>
      </c>
      <c r="S48" s="6" t="s">
        <v>48</v>
      </c>
      <c r="T48" s="6" t="s">
        <v>48</v>
      </c>
      <c r="U48" s="6" t="s">
        <v>61</v>
      </c>
      <c r="V48" s="6" t="s">
        <v>61</v>
      </c>
      <c r="W48" s="6" t="s">
        <v>61</v>
      </c>
    </row>
    <row r="49" spans="1:23" x14ac:dyDescent="0.25">
      <c r="A49" s="14">
        <v>4</v>
      </c>
      <c r="B49" s="139"/>
      <c r="C49" s="3" t="s">
        <v>43</v>
      </c>
      <c r="D49" s="6"/>
      <c r="E49" s="6"/>
      <c r="F49" s="6"/>
      <c r="G49" s="6"/>
      <c r="H49" s="6"/>
      <c r="I49" s="6"/>
      <c r="J49" s="6"/>
      <c r="K49" s="6"/>
      <c r="L49" s="6"/>
      <c r="M49" s="6"/>
      <c r="N49" s="6"/>
      <c r="O49" s="6"/>
      <c r="P49" s="6"/>
      <c r="Q49" s="6"/>
      <c r="R49" s="6"/>
      <c r="S49" s="6"/>
      <c r="T49" s="6"/>
      <c r="U49" s="6"/>
      <c r="V49" s="6"/>
      <c r="W49" s="6"/>
    </row>
    <row r="50" spans="1:23" x14ac:dyDescent="0.25">
      <c r="A50" s="14">
        <v>4</v>
      </c>
      <c r="B50" s="139"/>
      <c r="C50" s="7" t="s">
        <v>47</v>
      </c>
      <c r="D50" s="6" t="s">
        <v>48</v>
      </c>
      <c r="E50" s="6" t="s">
        <v>48</v>
      </c>
      <c r="F50" s="6" t="s">
        <v>61</v>
      </c>
      <c r="G50" s="6" t="s">
        <v>61</v>
      </c>
      <c r="H50" s="6" t="s">
        <v>48</v>
      </c>
      <c r="I50" s="6" t="s">
        <v>48</v>
      </c>
      <c r="J50" s="6" t="s">
        <v>50</v>
      </c>
      <c r="K50" s="6" t="s">
        <v>50</v>
      </c>
      <c r="L50" s="6" t="s">
        <v>48</v>
      </c>
      <c r="M50" s="6" t="s">
        <v>48</v>
      </c>
      <c r="N50" s="6" t="s">
        <v>48</v>
      </c>
      <c r="O50" s="6" t="s">
        <v>48</v>
      </c>
      <c r="P50" s="6" t="s">
        <v>48</v>
      </c>
      <c r="Q50" s="6" t="s">
        <v>61</v>
      </c>
      <c r="R50" s="6" t="s">
        <v>48</v>
      </c>
      <c r="S50" s="6" t="s">
        <v>61</v>
      </c>
      <c r="T50" s="6" t="s">
        <v>61</v>
      </c>
      <c r="U50" s="6" t="s">
        <v>48</v>
      </c>
      <c r="V50" s="6" t="s">
        <v>48</v>
      </c>
      <c r="W50" s="6" t="s">
        <v>48</v>
      </c>
    </row>
    <row r="51" spans="1:23" x14ac:dyDescent="0.25">
      <c r="A51" s="14">
        <v>4</v>
      </c>
      <c r="B51" s="139"/>
      <c r="C51" s="9" t="s">
        <v>49</v>
      </c>
      <c r="D51" s="6" t="s">
        <v>50</v>
      </c>
      <c r="E51" s="6" t="s">
        <v>50</v>
      </c>
      <c r="F51" s="6" t="s">
        <v>48</v>
      </c>
      <c r="G51" s="6" t="s">
        <v>48</v>
      </c>
      <c r="H51" s="6" t="s">
        <v>50</v>
      </c>
      <c r="I51" s="6" t="s">
        <v>50</v>
      </c>
      <c r="J51" s="6" t="s">
        <v>50</v>
      </c>
      <c r="K51" s="6" t="s">
        <v>50</v>
      </c>
      <c r="L51" s="6" t="s">
        <v>50</v>
      </c>
      <c r="M51" s="6" t="s">
        <v>48</v>
      </c>
      <c r="N51" s="6" t="s">
        <v>50</v>
      </c>
      <c r="O51" s="6" t="s">
        <v>48</v>
      </c>
      <c r="P51" s="6" t="s">
        <v>50</v>
      </c>
      <c r="Q51" s="6" t="s">
        <v>48</v>
      </c>
      <c r="R51" s="6" t="s">
        <v>50</v>
      </c>
      <c r="S51" s="6" t="s">
        <v>48</v>
      </c>
      <c r="T51" s="6" t="s">
        <v>48</v>
      </c>
      <c r="U51" s="6" t="s">
        <v>48</v>
      </c>
      <c r="V51" s="6" t="s">
        <v>50</v>
      </c>
      <c r="W51" s="6" t="s">
        <v>48</v>
      </c>
    </row>
    <row r="52" spans="1:23" x14ac:dyDescent="0.25">
      <c r="A52" s="14">
        <v>4</v>
      </c>
      <c r="B52" s="139"/>
      <c r="C52" s="9" t="s">
        <v>51</v>
      </c>
      <c r="D52" s="6" t="s">
        <v>50</v>
      </c>
      <c r="E52" s="6" t="s">
        <v>50</v>
      </c>
      <c r="F52" s="6" t="s">
        <v>50</v>
      </c>
      <c r="G52" s="6" t="s">
        <v>50</v>
      </c>
      <c r="H52" s="6" t="s">
        <v>50</v>
      </c>
      <c r="I52" s="6" t="s">
        <v>50</v>
      </c>
      <c r="J52" s="6" t="s">
        <v>50</v>
      </c>
      <c r="K52" s="6" t="s">
        <v>48</v>
      </c>
      <c r="L52" s="6" t="s">
        <v>50</v>
      </c>
      <c r="M52" s="6" t="s">
        <v>48</v>
      </c>
      <c r="N52" s="6" t="s">
        <v>50</v>
      </c>
      <c r="O52" s="6" t="s">
        <v>50</v>
      </c>
      <c r="P52" s="6" t="s">
        <v>50</v>
      </c>
      <c r="Q52" s="6" t="s">
        <v>50</v>
      </c>
      <c r="R52" s="6" t="s">
        <v>50</v>
      </c>
      <c r="S52" s="6" t="s">
        <v>48</v>
      </c>
      <c r="T52" s="6" t="s">
        <v>50</v>
      </c>
      <c r="U52" s="6" t="s">
        <v>50</v>
      </c>
      <c r="V52" s="6" t="s">
        <v>50</v>
      </c>
      <c r="W52" s="6" t="s">
        <v>48</v>
      </c>
    </row>
    <row r="53" spans="1:23" x14ac:dyDescent="0.25">
      <c r="A53" s="14">
        <v>4</v>
      </c>
      <c r="B53" s="139"/>
      <c r="C53" s="8" t="s">
        <v>52</v>
      </c>
      <c r="D53" s="6" t="s">
        <v>50</v>
      </c>
      <c r="E53" s="6" t="s">
        <v>48</v>
      </c>
      <c r="F53" s="6" t="s">
        <v>50</v>
      </c>
      <c r="G53" s="6" t="s">
        <v>50</v>
      </c>
      <c r="H53" s="6" t="s">
        <v>50</v>
      </c>
      <c r="I53" s="6" t="s">
        <v>50</v>
      </c>
      <c r="J53" s="6" t="s">
        <v>61</v>
      </c>
      <c r="K53" s="6" t="s">
        <v>61</v>
      </c>
      <c r="L53" s="6" t="s">
        <v>48</v>
      </c>
      <c r="M53" s="6" t="s">
        <v>61</v>
      </c>
      <c r="N53" s="6" t="s">
        <v>50</v>
      </c>
      <c r="O53" s="6" t="s">
        <v>50</v>
      </c>
      <c r="P53" s="6" t="s">
        <v>61</v>
      </c>
      <c r="Q53" s="6" t="s">
        <v>61</v>
      </c>
      <c r="R53" s="6" t="s">
        <v>48</v>
      </c>
      <c r="S53" s="6" t="s">
        <v>61</v>
      </c>
      <c r="T53" s="6" t="s">
        <v>61</v>
      </c>
      <c r="U53" s="6" t="s">
        <v>48</v>
      </c>
      <c r="V53" s="6" t="s">
        <v>48</v>
      </c>
      <c r="W53" s="6" t="s">
        <v>48</v>
      </c>
    </row>
    <row r="54" spans="1:23" x14ac:dyDescent="0.25">
      <c r="A54" s="14">
        <v>4</v>
      </c>
      <c r="B54" s="139"/>
      <c r="C54" s="9" t="s">
        <v>53</v>
      </c>
      <c r="D54" s="6" t="s">
        <v>50</v>
      </c>
      <c r="E54" s="6" t="s">
        <v>61</v>
      </c>
      <c r="F54" s="6" t="s">
        <v>50</v>
      </c>
      <c r="G54" s="6" t="s">
        <v>48</v>
      </c>
      <c r="H54" s="6" t="s">
        <v>48</v>
      </c>
      <c r="I54" s="6" t="s">
        <v>50</v>
      </c>
      <c r="J54" s="6" t="s">
        <v>48</v>
      </c>
      <c r="K54" s="6" t="s">
        <v>48</v>
      </c>
      <c r="L54" s="6" t="s">
        <v>50</v>
      </c>
      <c r="M54" s="6" t="s">
        <v>48</v>
      </c>
      <c r="N54" s="6" t="s">
        <v>50</v>
      </c>
      <c r="O54" s="6" t="s">
        <v>61</v>
      </c>
      <c r="P54" s="6" t="s">
        <v>48</v>
      </c>
      <c r="Q54" s="6" t="s">
        <v>48</v>
      </c>
      <c r="R54" s="6" t="s">
        <v>61</v>
      </c>
      <c r="S54" s="6" t="s">
        <v>61</v>
      </c>
      <c r="T54" s="6" t="s">
        <v>48</v>
      </c>
      <c r="U54" s="6" t="s">
        <v>48</v>
      </c>
      <c r="V54" s="6" t="s">
        <v>61</v>
      </c>
      <c r="W54" s="6" t="s">
        <v>50</v>
      </c>
    </row>
    <row r="55" spans="1:23" x14ac:dyDescent="0.25">
      <c r="A55" s="14">
        <v>4</v>
      </c>
      <c r="B55" s="139"/>
      <c r="C55" s="9" t="s">
        <v>54</v>
      </c>
      <c r="D55" s="6" t="s">
        <v>48</v>
      </c>
      <c r="E55" s="6" t="s">
        <v>50</v>
      </c>
      <c r="F55" s="6" t="s">
        <v>48</v>
      </c>
      <c r="G55" s="6" t="s">
        <v>48</v>
      </c>
      <c r="H55" s="6" t="s">
        <v>48</v>
      </c>
      <c r="I55" s="6" t="s">
        <v>48</v>
      </c>
      <c r="J55" s="6" t="s">
        <v>48</v>
      </c>
      <c r="K55" s="6" t="s">
        <v>48</v>
      </c>
      <c r="L55" s="6" t="s">
        <v>61</v>
      </c>
      <c r="M55" s="6" t="s">
        <v>48</v>
      </c>
      <c r="N55" s="6" t="s">
        <v>50</v>
      </c>
      <c r="O55" s="6" t="s">
        <v>50</v>
      </c>
      <c r="P55" s="6" t="s">
        <v>61</v>
      </c>
      <c r="Q55" s="6" t="s">
        <v>61</v>
      </c>
      <c r="R55" s="6" t="s">
        <v>50</v>
      </c>
      <c r="S55" s="6" t="s">
        <v>48</v>
      </c>
      <c r="T55" s="6" t="s">
        <v>61</v>
      </c>
      <c r="U55" s="6" t="s">
        <v>48</v>
      </c>
      <c r="V55" s="6" t="s">
        <v>61</v>
      </c>
      <c r="W55" s="6" t="s">
        <v>48</v>
      </c>
    </row>
    <row r="56" spans="1:23" x14ac:dyDescent="0.25">
      <c r="A56" s="14">
        <v>4</v>
      </c>
      <c r="B56" s="139"/>
      <c r="C56" s="9" t="s">
        <v>55</v>
      </c>
      <c r="D56" s="6" t="s">
        <v>48</v>
      </c>
      <c r="E56" s="6" t="s">
        <v>48</v>
      </c>
      <c r="F56" s="6" t="s">
        <v>50</v>
      </c>
      <c r="G56" s="6" t="s">
        <v>50</v>
      </c>
      <c r="H56" s="6" t="s">
        <v>50</v>
      </c>
      <c r="I56" s="6" t="s">
        <v>48</v>
      </c>
      <c r="J56" s="6" t="s">
        <v>48</v>
      </c>
      <c r="K56" s="6" t="s">
        <v>48</v>
      </c>
      <c r="L56" s="6" t="s">
        <v>50</v>
      </c>
      <c r="M56" s="6" t="s">
        <v>48</v>
      </c>
      <c r="N56" s="6" t="s">
        <v>50</v>
      </c>
      <c r="O56" s="6" t="s">
        <v>48</v>
      </c>
      <c r="P56" s="6" t="s">
        <v>48</v>
      </c>
      <c r="Q56" s="6" t="s">
        <v>61</v>
      </c>
      <c r="R56" s="6" t="s">
        <v>48</v>
      </c>
      <c r="S56" s="6" t="s">
        <v>61</v>
      </c>
      <c r="T56" s="6" t="s">
        <v>61</v>
      </c>
      <c r="U56" s="6" t="s">
        <v>50</v>
      </c>
      <c r="V56" s="6" t="s">
        <v>48</v>
      </c>
      <c r="W56" s="6" t="s">
        <v>48</v>
      </c>
    </row>
    <row r="57" spans="1:23" x14ac:dyDescent="0.25">
      <c r="A57" s="14">
        <v>4</v>
      </c>
      <c r="B57" s="139"/>
      <c r="C57" s="9" t="s">
        <v>56</v>
      </c>
      <c r="D57" s="6" t="s">
        <v>61</v>
      </c>
      <c r="E57" s="6" t="s">
        <v>50</v>
      </c>
      <c r="F57" s="6" t="s">
        <v>61</v>
      </c>
      <c r="G57" s="6" t="s">
        <v>61</v>
      </c>
      <c r="H57" s="6" t="s">
        <v>48</v>
      </c>
      <c r="I57" s="6" t="s">
        <v>50</v>
      </c>
      <c r="J57" s="6" t="s">
        <v>48</v>
      </c>
      <c r="K57" s="6" t="s">
        <v>50</v>
      </c>
      <c r="L57" s="6" t="s">
        <v>48</v>
      </c>
      <c r="M57" s="6" t="s">
        <v>48</v>
      </c>
      <c r="N57" s="6" t="s">
        <v>50</v>
      </c>
      <c r="O57" s="6" t="s">
        <v>48</v>
      </c>
      <c r="P57" s="6" t="s">
        <v>48</v>
      </c>
      <c r="Q57" s="6" t="s">
        <v>48</v>
      </c>
      <c r="R57" s="6" t="s">
        <v>50</v>
      </c>
      <c r="S57" s="6" t="s">
        <v>61</v>
      </c>
      <c r="T57" s="6" t="s">
        <v>48</v>
      </c>
      <c r="U57" s="6" t="s">
        <v>50</v>
      </c>
      <c r="V57" s="6" t="s">
        <v>50</v>
      </c>
      <c r="W57" s="6" t="s">
        <v>48</v>
      </c>
    </row>
    <row r="58" spans="1:23" x14ac:dyDescent="0.25">
      <c r="A58" s="14">
        <v>4</v>
      </c>
      <c r="B58" s="139"/>
      <c r="C58" s="9" t="s">
        <v>57</v>
      </c>
      <c r="D58" s="6" t="s">
        <v>50</v>
      </c>
      <c r="E58" s="6" t="s">
        <v>50</v>
      </c>
      <c r="F58" s="6" t="s">
        <v>50</v>
      </c>
      <c r="G58" s="6" t="s">
        <v>50</v>
      </c>
      <c r="H58" s="6" t="s">
        <v>48</v>
      </c>
      <c r="I58" s="6" t="s">
        <v>50</v>
      </c>
      <c r="J58" s="6" t="s">
        <v>50</v>
      </c>
      <c r="K58" s="6" t="s">
        <v>50</v>
      </c>
      <c r="L58" s="6" t="s">
        <v>48</v>
      </c>
      <c r="M58" s="6" t="s">
        <v>48</v>
      </c>
      <c r="N58" s="6" t="s">
        <v>50</v>
      </c>
      <c r="O58" s="6" t="s">
        <v>50</v>
      </c>
      <c r="P58" s="6" t="s">
        <v>48</v>
      </c>
      <c r="Q58" s="6" t="s">
        <v>48</v>
      </c>
      <c r="R58" s="6" t="s">
        <v>50</v>
      </c>
      <c r="S58" s="6" t="s">
        <v>61</v>
      </c>
      <c r="T58" s="6" t="s">
        <v>48</v>
      </c>
      <c r="U58" s="6" t="s">
        <v>48</v>
      </c>
      <c r="V58" s="6" t="s">
        <v>50</v>
      </c>
      <c r="W58" s="6" t="s">
        <v>48</v>
      </c>
    </row>
    <row r="59" spans="1:23" x14ac:dyDescent="0.25">
      <c r="A59" s="14">
        <v>4</v>
      </c>
      <c r="B59" s="139"/>
      <c r="C59" s="9" t="s">
        <v>58</v>
      </c>
      <c r="D59" s="6" t="s">
        <v>50</v>
      </c>
      <c r="E59" s="6" t="s">
        <v>48</v>
      </c>
      <c r="F59" s="6" t="s">
        <v>50</v>
      </c>
      <c r="G59" s="6" t="s">
        <v>50</v>
      </c>
      <c r="H59" s="6" t="s">
        <v>48</v>
      </c>
      <c r="I59" s="6" t="s">
        <v>50</v>
      </c>
      <c r="J59" s="6" t="s">
        <v>50</v>
      </c>
      <c r="K59" s="6" t="s">
        <v>50</v>
      </c>
      <c r="L59" s="6" t="s">
        <v>50</v>
      </c>
      <c r="M59" s="6" t="s">
        <v>48</v>
      </c>
      <c r="N59" s="6" t="s">
        <v>50</v>
      </c>
      <c r="O59" s="6" t="s">
        <v>50</v>
      </c>
      <c r="P59" s="6" t="s">
        <v>48</v>
      </c>
      <c r="Q59" s="6" t="s">
        <v>61</v>
      </c>
      <c r="R59" s="6" t="s">
        <v>48</v>
      </c>
      <c r="S59" s="6" t="s">
        <v>61</v>
      </c>
      <c r="T59" s="6" t="s">
        <v>48</v>
      </c>
      <c r="U59" s="6" t="s">
        <v>50</v>
      </c>
      <c r="V59" s="6" t="s">
        <v>48</v>
      </c>
      <c r="W59" s="6" t="s">
        <v>61</v>
      </c>
    </row>
    <row r="60" spans="1:23" x14ac:dyDescent="0.25">
      <c r="A60" s="14">
        <v>4</v>
      </c>
      <c r="B60" s="139"/>
      <c r="C60" s="8" t="s">
        <v>59</v>
      </c>
      <c r="D60" s="6" t="s">
        <v>48</v>
      </c>
      <c r="E60" s="6" t="s">
        <v>50</v>
      </c>
      <c r="F60" s="6" t="s">
        <v>50</v>
      </c>
      <c r="G60" s="6" t="s">
        <v>50</v>
      </c>
      <c r="H60" s="6" t="s">
        <v>48</v>
      </c>
      <c r="I60" s="6" t="s">
        <v>50</v>
      </c>
      <c r="J60" s="6" t="s">
        <v>50</v>
      </c>
      <c r="K60" s="6" t="s">
        <v>50</v>
      </c>
      <c r="L60" s="6" t="s">
        <v>48</v>
      </c>
      <c r="M60" s="6" t="s">
        <v>48</v>
      </c>
      <c r="N60" s="6" t="s">
        <v>50</v>
      </c>
      <c r="O60" s="6" t="s">
        <v>50</v>
      </c>
      <c r="P60" s="6" t="s">
        <v>50</v>
      </c>
      <c r="Q60" s="6" t="s">
        <v>50</v>
      </c>
      <c r="R60" s="6" t="s">
        <v>50</v>
      </c>
      <c r="S60" s="6" t="s">
        <v>48</v>
      </c>
      <c r="T60" s="6" t="s">
        <v>50</v>
      </c>
      <c r="U60" s="6" t="s">
        <v>50</v>
      </c>
      <c r="V60" s="6" t="s">
        <v>50</v>
      </c>
      <c r="W60" s="6" t="s">
        <v>61</v>
      </c>
    </row>
    <row r="61" spans="1:23" x14ac:dyDescent="0.25">
      <c r="A61" s="14">
        <v>4</v>
      </c>
      <c r="B61" s="140"/>
      <c r="C61" s="8" t="s">
        <v>60</v>
      </c>
      <c r="D61" s="6" t="s">
        <v>50</v>
      </c>
      <c r="E61" s="6" t="s">
        <v>50</v>
      </c>
      <c r="F61" s="6" t="s">
        <v>50</v>
      </c>
      <c r="G61" s="6" t="s">
        <v>50</v>
      </c>
      <c r="H61" s="6" t="s">
        <v>50</v>
      </c>
      <c r="I61" s="6" t="s">
        <v>50</v>
      </c>
      <c r="J61" s="6" t="s">
        <v>50</v>
      </c>
      <c r="K61" s="6" t="s">
        <v>50</v>
      </c>
      <c r="L61" s="6" t="s">
        <v>50</v>
      </c>
      <c r="M61" s="6" t="s">
        <v>50</v>
      </c>
      <c r="N61" s="6" t="s">
        <v>50</v>
      </c>
      <c r="O61" s="6" t="s">
        <v>50</v>
      </c>
      <c r="P61" s="6" t="s">
        <v>50</v>
      </c>
      <c r="Q61" s="6" t="s">
        <v>50</v>
      </c>
      <c r="R61" s="6" t="s">
        <v>50</v>
      </c>
      <c r="S61" s="6" t="s">
        <v>61</v>
      </c>
      <c r="T61" s="6" t="s">
        <v>50</v>
      </c>
      <c r="U61" s="6" t="s">
        <v>50</v>
      </c>
      <c r="V61" s="6" t="s">
        <v>50</v>
      </c>
      <c r="W61" s="6" t="s">
        <v>61</v>
      </c>
    </row>
    <row r="62" spans="1:23" x14ac:dyDescent="0.25">
      <c r="A62" s="15">
        <v>5</v>
      </c>
      <c r="B62" s="138" t="s">
        <v>62</v>
      </c>
      <c r="C62" s="9" t="s">
        <v>63</v>
      </c>
      <c r="D62" s="6" t="s">
        <v>25</v>
      </c>
      <c r="E62" s="6" t="s">
        <v>25</v>
      </c>
      <c r="F62" s="6" t="s">
        <v>25</v>
      </c>
      <c r="G62" s="6" t="s">
        <v>25</v>
      </c>
      <c r="H62" s="6" t="s">
        <v>25</v>
      </c>
      <c r="I62" s="6" t="s">
        <v>25</v>
      </c>
      <c r="J62" s="6" t="s">
        <v>25</v>
      </c>
      <c r="K62" s="6" t="s">
        <v>25</v>
      </c>
      <c r="L62" s="6" t="s">
        <v>25</v>
      </c>
      <c r="M62" s="6" t="s">
        <v>25</v>
      </c>
      <c r="N62" s="6" t="s">
        <v>25</v>
      </c>
      <c r="O62" s="6" t="s">
        <v>25</v>
      </c>
      <c r="P62" s="6" t="s">
        <v>25</v>
      </c>
      <c r="Q62" s="6" t="s">
        <v>25</v>
      </c>
      <c r="R62" s="6" t="s">
        <v>25</v>
      </c>
      <c r="S62" s="6" t="s">
        <v>25</v>
      </c>
      <c r="T62" s="6" t="s">
        <v>25</v>
      </c>
      <c r="U62" s="6" t="s">
        <v>25</v>
      </c>
      <c r="V62" s="6" t="s">
        <v>25</v>
      </c>
      <c r="W62" s="6" t="s">
        <v>25</v>
      </c>
    </row>
    <row r="63" spans="1:23" x14ac:dyDescent="0.25">
      <c r="A63" s="15">
        <v>5</v>
      </c>
      <c r="B63" s="139"/>
      <c r="C63" s="9" t="s">
        <v>64</v>
      </c>
      <c r="D63" s="6">
        <v>1</v>
      </c>
      <c r="E63" s="6"/>
      <c r="F63" s="6">
        <v>3</v>
      </c>
      <c r="G63" s="6"/>
      <c r="H63" s="6">
        <v>7</v>
      </c>
      <c r="I63" s="6"/>
      <c r="J63" s="6">
        <v>2</v>
      </c>
      <c r="K63" s="6">
        <v>1</v>
      </c>
      <c r="L63" s="6">
        <v>1</v>
      </c>
      <c r="M63" s="6"/>
      <c r="N63" s="6">
        <v>3</v>
      </c>
      <c r="O63" s="6">
        <v>6</v>
      </c>
      <c r="P63" s="6">
        <v>4</v>
      </c>
      <c r="Q63" s="6"/>
      <c r="R63" s="6"/>
      <c r="S63" s="6"/>
      <c r="T63" s="6"/>
      <c r="U63" s="6"/>
      <c r="V63" s="6"/>
      <c r="W63" s="6">
        <v>1</v>
      </c>
    </row>
    <row r="64" spans="1:23" x14ac:dyDescent="0.25">
      <c r="A64" s="15">
        <v>5</v>
      </c>
      <c r="B64" s="139"/>
      <c r="C64" s="9" t="s">
        <v>65</v>
      </c>
      <c r="D64" s="6"/>
      <c r="E64" s="6"/>
      <c r="F64" s="6">
        <v>4</v>
      </c>
      <c r="G64" s="6">
        <v>5</v>
      </c>
      <c r="H64" s="6">
        <v>6</v>
      </c>
      <c r="I64" s="6"/>
      <c r="J64" s="6">
        <v>3</v>
      </c>
      <c r="K64" s="6">
        <v>5</v>
      </c>
      <c r="L64" s="6">
        <v>2</v>
      </c>
      <c r="M64" s="6"/>
      <c r="N64" s="6">
        <v>2</v>
      </c>
      <c r="O64" s="6">
        <v>7</v>
      </c>
      <c r="P64" s="6">
        <v>3</v>
      </c>
      <c r="Q64" s="6">
        <v>1</v>
      </c>
      <c r="R64" s="6">
        <v>3</v>
      </c>
      <c r="S64" s="6"/>
      <c r="T64" s="6">
        <v>1</v>
      </c>
      <c r="U64" s="6">
        <v>3</v>
      </c>
      <c r="V64" s="6"/>
      <c r="W64" s="6">
        <v>7</v>
      </c>
    </row>
    <row r="65" spans="1:23" x14ac:dyDescent="0.25">
      <c r="A65" s="15">
        <v>5</v>
      </c>
      <c r="B65" s="139"/>
      <c r="C65" s="9" t="s">
        <v>66</v>
      </c>
      <c r="D65" s="6">
        <v>2</v>
      </c>
      <c r="E65" s="6"/>
      <c r="F65" s="6">
        <v>5</v>
      </c>
      <c r="G65" s="6">
        <v>1</v>
      </c>
      <c r="H65" s="6">
        <v>3</v>
      </c>
      <c r="I65" s="6"/>
      <c r="J65" s="6">
        <v>6</v>
      </c>
      <c r="K65" s="6">
        <v>6</v>
      </c>
      <c r="L65" s="6">
        <v>5</v>
      </c>
      <c r="M65" s="6"/>
      <c r="N65" s="6">
        <v>1</v>
      </c>
      <c r="O65" s="6">
        <v>4</v>
      </c>
      <c r="P65" s="6">
        <v>5</v>
      </c>
      <c r="Q65" s="6">
        <v>4</v>
      </c>
      <c r="R65" s="6">
        <v>1</v>
      </c>
      <c r="S65" s="6">
        <v>1</v>
      </c>
      <c r="T65" s="6">
        <v>3</v>
      </c>
      <c r="U65" s="6"/>
      <c r="V65" s="6"/>
      <c r="W65" s="6">
        <v>2</v>
      </c>
    </row>
    <row r="66" spans="1:23" x14ac:dyDescent="0.25">
      <c r="A66" s="15">
        <v>5</v>
      </c>
      <c r="B66" s="139"/>
      <c r="C66" s="9" t="s">
        <v>67</v>
      </c>
      <c r="D66" s="6">
        <v>5</v>
      </c>
      <c r="E66" s="6"/>
      <c r="F66" s="6">
        <v>2</v>
      </c>
      <c r="G66" s="6">
        <v>3</v>
      </c>
      <c r="H66" s="6">
        <v>4</v>
      </c>
      <c r="I66" s="6"/>
      <c r="J66" s="6">
        <v>7</v>
      </c>
      <c r="K66" s="6">
        <v>3</v>
      </c>
      <c r="L66" s="6">
        <v>6</v>
      </c>
      <c r="M66" s="6"/>
      <c r="N66" s="6">
        <v>5</v>
      </c>
      <c r="O66" s="6">
        <v>5</v>
      </c>
      <c r="P66" s="6">
        <v>2</v>
      </c>
      <c r="Q66" s="6">
        <v>2</v>
      </c>
      <c r="R66" s="6"/>
      <c r="S66" s="6"/>
      <c r="T66" s="6">
        <v>2</v>
      </c>
      <c r="U66" s="6">
        <v>4</v>
      </c>
      <c r="V66" s="6"/>
      <c r="W66" s="6">
        <v>3</v>
      </c>
    </row>
    <row r="67" spans="1:23" x14ac:dyDescent="0.25">
      <c r="A67" s="15">
        <v>5</v>
      </c>
      <c r="B67" s="139"/>
      <c r="C67" s="9" t="s">
        <v>68</v>
      </c>
      <c r="D67" s="6">
        <v>3</v>
      </c>
      <c r="E67" s="6">
        <v>1</v>
      </c>
      <c r="F67" s="6">
        <v>1</v>
      </c>
      <c r="G67" s="6"/>
      <c r="H67" s="6">
        <v>1</v>
      </c>
      <c r="I67" s="6"/>
      <c r="J67" s="6">
        <v>1</v>
      </c>
      <c r="K67" s="6">
        <v>2</v>
      </c>
      <c r="L67" s="6">
        <v>3</v>
      </c>
      <c r="N67" s="6">
        <v>6</v>
      </c>
      <c r="O67" s="6">
        <v>1</v>
      </c>
      <c r="P67" s="6">
        <v>1</v>
      </c>
      <c r="Q67" s="6">
        <v>3</v>
      </c>
      <c r="R67" s="6">
        <v>2</v>
      </c>
      <c r="S67" s="6">
        <v>4</v>
      </c>
      <c r="T67" s="6">
        <v>4</v>
      </c>
      <c r="U67" s="6">
        <v>1</v>
      </c>
      <c r="V67" s="6">
        <v>1</v>
      </c>
      <c r="W67" s="6">
        <v>6</v>
      </c>
    </row>
    <row r="68" spans="1:23" x14ac:dyDescent="0.25">
      <c r="A68" s="15">
        <v>5</v>
      </c>
      <c r="B68" s="139"/>
      <c r="C68" s="9" t="s">
        <v>69</v>
      </c>
      <c r="D68" s="6">
        <v>4</v>
      </c>
      <c r="E68" s="6"/>
      <c r="F68" s="6">
        <v>7</v>
      </c>
      <c r="G68" s="6">
        <v>2</v>
      </c>
      <c r="H68" s="6">
        <v>2</v>
      </c>
      <c r="I68" s="6"/>
      <c r="J68" s="6">
        <v>5</v>
      </c>
      <c r="K68" s="6">
        <v>4</v>
      </c>
      <c r="L68" s="6">
        <v>4</v>
      </c>
      <c r="M68" s="6">
        <v>1</v>
      </c>
      <c r="N68" s="6">
        <v>7</v>
      </c>
      <c r="O68" s="6">
        <v>2</v>
      </c>
      <c r="P68" s="6">
        <v>6</v>
      </c>
      <c r="Q68" s="6"/>
      <c r="R68" s="6"/>
      <c r="S68" s="6">
        <v>3</v>
      </c>
      <c r="T68" s="6"/>
      <c r="U68" s="6"/>
      <c r="V68" s="6"/>
      <c r="W68" s="6">
        <v>5</v>
      </c>
    </row>
    <row r="69" spans="1:23" x14ac:dyDescent="0.25">
      <c r="A69" s="15">
        <v>5</v>
      </c>
      <c r="B69" s="139"/>
      <c r="C69" s="9" t="s">
        <v>70</v>
      </c>
      <c r="D69" s="6"/>
      <c r="E69" s="6"/>
      <c r="F69" s="6">
        <v>6</v>
      </c>
      <c r="G69" s="6">
        <v>4</v>
      </c>
      <c r="H69" s="6">
        <v>5</v>
      </c>
      <c r="I69" s="6">
        <v>1</v>
      </c>
      <c r="J69" s="6">
        <v>4</v>
      </c>
      <c r="K69" s="6">
        <v>7</v>
      </c>
      <c r="L69" s="6"/>
      <c r="M69" s="6"/>
      <c r="N69" s="6">
        <v>4</v>
      </c>
      <c r="O69" s="6">
        <v>3</v>
      </c>
      <c r="P69" s="6">
        <v>7</v>
      </c>
      <c r="Q69" s="6"/>
      <c r="R69" s="6"/>
      <c r="S69" s="6">
        <v>2</v>
      </c>
      <c r="T69" s="6"/>
      <c r="U69" s="6">
        <v>2</v>
      </c>
      <c r="V69" s="6"/>
      <c r="W69" s="6">
        <v>4</v>
      </c>
    </row>
    <row r="70" spans="1:23" x14ac:dyDescent="0.25">
      <c r="A70" s="15">
        <v>5</v>
      </c>
      <c r="B70" s="139"/>
      <c r="C70" s="9" t="s">
        <v>71</v>
      </c>
      <c r="D70" s="6"/>
      <c r="E70" s="6"/>
      <c r="F70" s="6"/>
      <c r="G70" s="6"/>
      <c r="H70" s="6"/>
      <c r="I70" s="6"/>
      <c r="J70" s="6"/>
      <c r="K70" s="6"/>
      <c r="L70" s="6"/>
      <c r="M70" s="6"/>
      <c r="N70" s="6"/>
      <c r="O70" s="6"/>
      <c r="P70" s="6"/>
      <c r="Q70" s="6"/>
      <c r="R70" s="6"/>
      <c r="S70" s="6"/>
      <c r="T70" s="6"/>
      <c r="U70" s="6"/>
      <c r="V70" s="6"/>
      <c r="W70" s="6"/>
    </row>
    <row r="71" spans="1:23" x14ac:dyDescent="0.25">
      <c r="A71" s="15">
        <v>5</v>
      </c>
      <c r="B71" s="139"/>
      <c r="C71" s="9" t="s">
        <v>72</v>
      </c>
      <c r="D71" s="6"/>
      <c r="E71" s="6"/>
      <c r="F71" s="6"/>
      <c r="G71" s="6"/>
      <c r="H71" s="6"/>
      <c r="I71" s="6"/>
      <c r="J71" s="6"/>
      <c r="K71" s="6"/>
      <c r="L71" s="6"/>
      <c r="M71" s="6"/>
      <c r="N71" s="6"/>
      <c r="O71" s="6"/>
      <c r="P71" s="6"/>
      <c r="Q71" s="6"/>
      <c r="R71" s="6"/>
      <c r="S71" s="6"/>
      <c r="T71" s="6"/>
      <c r="U71" s="6"/>
      <c r="V71" s="6"/>
      <c r="W71" s="6"/>
    </row>
    <row r="72" spans="1:23" x14ac:dyDescent="0.25">
      <c r="A72" s="15">
        <v>5</v>
      </c>
      <c r="B72" s="139"/>
      <c r="C72" s="9" t="s">
        <v>73</v>
      </c>
      <c r="D72" s="6"/>
      <c r="E72" s="6"/>
      <c r="F72" s="6"/>
      <c r="G72" s="6"/>
      <c r="H72" s="6"/>
      <c r="I72" s="6"/>
      <c r="J72" s="6"/>
      <c r="K72" s="6"/>
      <c r="L72" s="6"/>
      <c r="M72" s="6"/>
      <c r="N72" s="6"/>
      <c r="O72" s="6"/>
      <c r="P72" s="6"/>
      <c r="Q72" s="6"/>
      <c r="R72" s="6"/>
      <c r="S72" s="6"/>
      <c r="T72" s="6"/>
      <c r="U72" s="6"/>
      <c r="V72" s="6"/>
      <c r="W72" s="6"/>
    </row>
    <row r="73" spans="1:23" x14ac:dyDescent="0.25">
      <c r="A73" s="15">
        <v>5</v>
      </c>
      <c r="B73" s="139"/>
      <c r="C73" s="9" t="s">
        <v>74</v>
      </c>
      <c r="D73" s="6"/>
      <c r="E73" s="6"/>
      <c r="F73" s="6"/>
      <c r="G73" s="6"/>
      <c r="H73" s="6"/>
      <c r="I73" s="6"/>
      <c r="J73" s="6"/>
      <c r="K73" s="6"/>
      <c r="L73" s="6"/>
      <c r="M73" s="6"/>
      <c r="N73" s="6"/>
      <c r="O73" s="6"/>
      <c r="P73" s="6"/>
      <c r="Q73" s="6"/>
      <c r="R73" s="6"/>
      <c r="S73" s="6"/>
      <c r="T73" s="6"/>
      <c r="U73" s="6"/>
      <c r="V73" s="6"/>
      <c r="W73" s="6"/>
    </row>
    <row r="74" spans="1:23" x14ac:dyDescent="0.25">
      <c r="A74" s="15">
        <v>5</v>
      </c>
      <c r="B74" s="140"/>
      <c r="C74" s="9" t="s">
        <v>71</v>
      </c>
      <c r="D74" s="6"/>
      <c r="E74" s="6"/>
      <c r="F74" s="6"/>
      <c r="G74" s="6"/>
      <c r="H74" s="6"/>
      <c r="I74" s="6"/>
      <c r="J74" s="6"/>
      <c r="K74" s="6"/>
      <c r="L74" s="6"/>
      <c r="M74" s="6"/>
      <c r="N74" s="6"/>
      <c r="O74" s="6"/>
      <c r="P74" s="6"/>
      <c r="Q74" s="6"/>
      <c r="R74" s="6"/>
      <c r="S74" s="6"/>
      <c r="T74" s="6"/>
      <c r="U74" s="6"/>
      <c r="V74" s="6"/>
      <c r="W74" s="6"/>
    </row>
    <row r="75" spans="1:23" x14ac:dyDescent="0.25">
      <c r="A75" s="15">
        <v>6</v>
      </c>
      <c r="B75" s="138" t="s">
        <v>167</v>
      </c>
      <c r="C75" s="24" t="s">
        <v>63</v>
      </c>
      <c r="D75" s="6"/>
      <c r="E75" s="6" t="s">
        <v>25</v>
      </c>
      <c r="F75" s="6"/>
      <c r="G75" s="6"/>
      <c r="H75" s="6"/>
      <c r="I75" s="6"/>
      <c r="J75" s="6" t="s">
        <v>25</v>
      </c>
      <c r="K75" s="6" t="s">
        <v>25</v>
      </c>
      <c r="L75" s="6" t="s">
        <v>25</v>
      </c>
      <c r="M75" s="6" t="s">
        <v>25</v>
      </c>
      <c r="N75" s="6"/>
      <c r="O75" s="6" t="s">
        <v>25</v>
      </c>
      <c r="P75" s="6"/>
      <c r="Q75" s="6"/>
      <c r="R75" s="6" t="s">
        <v>25</v>
      </c>
      <c r="S75" s="6"/>
      <c r="T75" s="6"/>
      <c r="U75" s="6" t="s">
        <v>25</v>
      </c>
      <c r="V75" s="6" t="s">
        <v>25</v>
      </c>
      <c r="W75" s="6"/>
    </row>
    <row r="76" spans="1:23" x14ac:dyDescent="0.25">
      <c r="A76" s="15">
        <v>6</v>
      </c>
      <c r="B76" s="139"/>
      <c r="C76" s="9" t="s">
        <v>75</v>
      </c>
      <c r="D76" s="6"/>
      <c r="E76" s="6"/>
      <c r="F76" s="6"/>
      <c r="G76" s="6"/>
      <c r="H76" s="6"/>
      <c r="I76" s="6"/>
      <c r="J76" s="6">
        <v>1</v>
      </c>
      <c r="K76" s="6">
        <v>1</v>
      </c>
      <c r="L76" s="6">
        <v>3</v>
      </c>
      <c r="M76" s="6"/>
      <c r="N76" s="6"/>
      <c r="O76" s="6">
        <v>3</v>
      </c>
      <c r="P76" s="6"/>
      <c r="Q76" s="6"/>
      <c r="R76" s="6"/>
      <c r="S76" s="6"/>
      <c r="T76" s="6"/>
      <c r="U76" s="6"/>
      <c r="V76" s="6"/>
      <c r="W76" s="6"/>
    </row>
    <row r="77" spans="1:23" x14ac:dyDescent="0.25">
      <c r="A77" s="15">
        <v>6</v>
      </c>
      <c r="B77" s="139"/>
      <c r="C77" s="9" t="s">
        <v>76</v>
      </c>
      <c r="D77" s="6"/>
      <c r="E77" s="6"/>
      <c r="F77" s="6"/>
      <c r="G77" s="6"/>
      <c r="H77" s="6"/>
      <c r="I77" s="6"/>
      <c r="J77" s="6"/>
      <c r="K77" s="6">
        <v>2</v>
      </c>
      <c r="L77" s="6">
        <v>1</v>
      </c>
      <c r="M77" s="6">
        <v>1</v>
      </c>
      <c r="N77" s="6"/>
      <c r="O77" s="6">
        <v>1</v>
      </c>
      <c r="P77" s="6"/>
      <c r="Q77" s="6"/>
      <c r="R77" s="6">
        <v>1</v>
      </c>
      <c r="S77" s="6"/>
      <c r="T77" s="6"/>
      <c r="U77" s="6"/>
      <c r="V77" s="6"/>
      <c r="W77" s="6"/>
    </row>
    <row r="78" spans="1:23" x14ac:dyDescent="0.25">
      <c r="A78" s="15">
        <v>6</v>
      </c>
      <c r="B78" s="139"/>
      <c r="C78" s="9" t="s">
        <v>77</v>
      </c>
      <c r="D78" s="6"/>
      <c r="E78" s="6">
        <v>1</v>
      </c>
      <c r="F78" s="6"/>
      <c r="G78" s="6"/>
      <c r="H78" s="6"/>
      <c r="I78" s="6"/>
      <c r="J78" s="6">
        <v>2</v>
      </c>
      <c r="K78" s="6">
        <v>3</v>
      </c>
      <c r="L78" s="6">
        <v>2</v>
      </c>
      <c r="M78" s="6"/>
      <c r="N78" s="6"/>
      <c r="O78" s="6">
        <v>2</v>
      </c>
      <c r="P78" s="6"/>
      <c r="Q78" s="6"/>
      <c r="R78" s="6"/>
      <c r="S78" s="6"/>
      <c r="T78" s="6"/>
      <c r="U78" s="6">
        <v>1</v>
      </c>
      <c r="V78" s="6">
        <v>1</v>
      </c>
      <c r="W78" s="6"/>
    </row>
    <row r="79" spans="1:23" x14ac:dyDescent="0.25">
      <c r="A79" s="15">
        <v>6</v>
      </c>
      <c r="B79" s="139"/>
      <c r="C79" s="9" t="s">
        <v>71</v>
      </c>
      <c r="D79" s="6"/>
      <c r="E79" s="6"/>
      <c r="F79" s="6"/>
      <c r="G79" s="6"/>
      <c r="H79" s="6"/>
      <c r="I79" s="6"/>
      <c r="J79" s="6"/>
      <c r="K79" s="6"/>
      <c r="L79" s="6"/>
      <c r="M79" s="6"/>
      <c r="N79" s="6"/>
      <c r="O79" s="6"/>
      <c r="P79" s="6"/>
      <c r="Q79" s="6"/>
      <c r="R79" s="6"/>
      <c r="S79" s="6"/>
      <c r="T79" s="6"/>
      <c r="U79" s="6"/>
      <c r="V79" s="6"/>
      <c r="W79" s="6"/>
    </row>
    <row r="80" spans="1:23" x14ac:dyDescent="0.25">
      <c r="A80" s="15">
        <v>6</v>
      </c>
      <c r="B80" s="139"/>
      <c r="C80" s="9" t="s">
        <v>72</v>
      </c>
      <c r="D80" s="6" t="s">
        <v>25</v>
      </c>
      <c r="E80" s="6"/>
      <c r="F80" s="6" t="s">
        <v>25</v>
      </c>
      <c r="G80" s="6" t="s">
        <v>25</v>
      </c>
      <c r="H80" s="6" t="s">
        <v>25</v>
      </c>
      <c r="I80" s="6" t="s">
        <v>25</v>
      </c>
      <c r="J80" s="6"/>
      <c r="K80" s="6"/>
      <c r="L80" s="6"/>
      <c r="M80" s="6"/>
      <c r="N80" s="6" t="s">
        <v>25</v>
      </c>
      <c r="O80" s="6"/>
      <c r="P80" s="6" t="s">
        <v>25</v>
      </c>
      <c r="Q80" s="6" t="s">
        <v>25</v>
      </c>
      <c r="R80" s="6"/>
      <c r="S80" s="6" t="s">
        <v>25</v>
      </c>
      <c r="T80" s="6" t="s">
        <v>25</v>
      </c>
      <c r="U80" s="6"/>
      <c r="V80" s="6"/>
      <c r="W80" s="6" t="s">
        <v>25</v>
      </c>
    </row>
    <row r="81" spans="1:23" x14ac:dyDescent="0.25">
      <c r="A81" s="15">
        <v>6</v>
      </c>
      <c r="B81" s="139"/>
      <c r="C81" s="9" t="s">
        <v>78</v>
      </c>
      <c r="D81" s="6">
        <v>1</v>
      </c>
      <c r="E81" s="6"/>
      <c r="F81" s="6"/>
      <c r="G81" s="6">
        <v>1</v>
      </c>
      <c r="H81" s="6">
        <v>3</v>
      </c>
      <c r="I81" s="6">
        <v>1</v>
      </c>
      <c r="J81" s="6"/>
      <c r="K81" s="6"/>
      <c r="L81" s="6"/>
      <c r="M81" s="6"/>
      <c r="N81" s="6"/>
      <c r="O81" s="6"/>
      <c r="P81" s="6">
        <v>3</v>
      </c>
      <c r="Q81" s="6">
        <v>1</v>
      </c>
      <c r="R81" s="6"/>
      <c r="S81" s="6">
        <v>1</v>
      </c>
      <c r="T81" s="6">
        <v>3</v>
      </c>
      <c r="U81" s="6"/>
      <c r="V81" s="6"/>
      <c r="W81" s="6">
        <v>1</v>
      </c>
    </row>
    <row r="82" spans="1:23" x14ac:dyDescent="0.25">
      <c r="A82" s="15">
        <v>6</v>
      </c>
      <c r="B82" s="139"/>
      <c r="C82" s="9" t="s">
        <v>79</v>
      </c>
      <c r="D82" s="6"/>
      <c r="E82" s="6"/>
      <c r="F82" s="6">
        <v>1</v>
      </c>
      <c r="G82" s="6">
        <v>2</v>
      </c>
      <c r="H82" s="6">
        <v>1</v>
      </c>
      <c r="I82" s="6" t="s">
        <v>91</v>
      </c>
      <c r="J82" s="6"/>
      <c r="K82" s="6"/>
      <c r="L82" s="6"/>
      <c r="M82" s="6"/>
      <c r="N82" s="6">
        <v>1</v>
      </c>
      <c r="O82" s="6"/>
      <c r="P82" s="6">
        <v>1</v>
      </c>
      <c r="Q82" s="6"/>
      <c r="R82" s="6"/>
      <c r="S82" s="6">
        <v>3</v>
      </c>
      <c r="T82" s="6">
        <v>2</v>
      </c>
      <c r="U82" s="6"/>
      <c r="V82" s="6"/>
      <c r="W82" s="6"/>
    </row>
    <row r="83" spans="1:23" x14ac:dyDescent="0.25">
      <c r="A83" s="15">
        <v>6</v>
      </c>
      <c r="B83" s="139"/>
      <c r="C83" s="9" t="s">
        <v>80</v>
      </c>
      <c r="D83" s="6"/>
      <c r="E83" s="6"/>
      <c r="F83" s="6"/>
      <c r="G83" s="6">
        <v>4</v>
      </c>
      <c r="H83" s="6">
        <v>2</v>
      </c>
      <c r="I83" s="6"/>
      <c r="J83" s="6"/>
      <c r="K83" s="6"/>
      <c r="L83" s="6"/>
      <c r="M83" s="6"/>
      <c r="N83" s="6"/>
      <c r="O83" s="6"/>
      <c r="P83" s="6">
        <v>2</v>
      </c>
      <c r="Q83" s="6"/>
      <c r="R83" s="6"/>
      <c r="T83" s="6">
        <v>1</v>
      </c>
      <c r="U83" s="6"/>
      <c r="V83" s="6"/>
      <c r="W83" s="6"/>
    </row>
    <row r="84" spans="1:23" x14ac:dyDescent="0.25">
      <c r="A84" s="15">
        <v>6</v>
      </c>
      <c r="B84" s="139"/>
      <c r="C84" s="9" t="s">
        <v>81</v>
      </c>
      <c r="D84" s="6"/>
      <c r="E84" s="6"/>
      <c r="F84" s="6">
        <v>2</v>
      </c>
      <c r="G84" s="6">
        <v>3</v>
      </c>
      <c r="H84" s="6"/>
      <c r="I84" s="6"/>
      <c r="J84" s="6"/>
      <c r="K84" s="6"/>
      <c r="L84" s="6"/>
      <c r="M84" s="6"/>
      <c r="N84" s="6">
        <v>2</v>
      </c>
      <c r="O84" s="6"/>
      <c r="P84" s="6">
        <v>4</v>
      </c>
      <c r="Q84" s="6"/>
      <c r="R84" s="6"/>
      <c r="S84" s="6">
        <v>2</v>
      </c>
      <c r="T84" s="6">
        <v>4</v>
      </c>
      <c r="U84" s="6"/>
      <c r="V84" s="6"/>
      <c r="W84" s="6"/>
    </row>
    <row r="85" spans="1:23" x14ac:dyDescent="0.25">
      <c r="A85" s="15">
        <v>6</v>
      </c>
      <c r="B85" s="140"/>
      <c r="C85" s="9" t="s">
        <v>71</v>
      </c>
      <c r="D85" s="6"/>
      <c r="E85" s="6"/>
      <c r="F85" s="6"/>
      <c r="G85" s="6"/>
      <c r="H85" s="6"/>
      <c r="I85" s="6"/>
      <c r="J85" s="6"/>
      <c r="K85" s="6"/>
      <c r="L85" s="6"/>
      <c r="M85" s="6"/>
      <c r="N85" s="6"/>
      <c r="O85" s="6"/>
      <c r="P85" s="6"/>
      <c r="Q85" s="6"/>
      <c r="R85" s="6"/>
      <c r="S85" s="6"/>
      <c r="T85" s="6"/>
      <c r="U85" s="6"/>
      <c r="V85" s="6"/>
      <c r="W85" s="6"/>
    </row>
    <row r="86" spans="1:23" x14ac:dyDescent="0.25">
      <c r="A86" s="14">
        <v>7</v>
      </c>
      <c r="B86" s="141" t="s">
        <v>82</v>
      </c>
      <c r="C86" s="10" t="s">
        <v>83</v>
      </c>
      <c r="D86" s="6">
        <v>1</v>
      </c>
      <c r="E86" s="6"/>
      <c r="F86" s="6"/>
      <c r="G86" s="6">
        <v>2</v>
      </c>
      <c r="H86" s="6">
        <v>6</v>
      </c>
      <c r="I86" s="6"/>
      <c r="J86" s="6">
        <v>1</v>
      </c>
      <c r="K86" s="6">
        <v>1</v>
      </c>
      <c r="L86" s="6">
        <v>2</v>
      </c>
      <c r="M86" s="6"/>
      <c r="N86" s="6">
        <v>5</v>
      </c>
      <c r="O86" s="6"/>
      <c r="P86" s="6">
        <v>4</v>
      </c>
      <c r="Q86" s="6">
        <v>1</v>
      </c>
      <c r="R86" s="6"/>
      <c r="S86" s="6">
        <v>1</v>
      </c>
      <c r="T86" s="6">
        <v>3</v>
      </c>
      <c r="U86" s="6"/>
      <c r="V86" s="6">
        <v>1</v>
      </c>
      <c r="W86" s="6">
        <v>1</v>
      </c>
    </row>
    <row r="87" spans="1:23" x14ac:dyDescent="0.25">
      <c r="A87" s="14">
        <v>7</v>
      </c>
      <c r="B87" s="142"/>
      <c r="C87" s="9" t="s">
        <v>84</v>
      </c>
      <c r="D87" s="6"/>
      <c r="E87" s="6"/>
      <c r="F87" s="6">
        <v>2</v>
      </c>
      <c r="G87" s="6">
        <v>3</v>
      </c>
      <c r="H87" s="6">
        <v>1</v>
      </c>
      <c r="I87" s="6">
        <v>1</v>
      </c>
      <c r="J87" s="6"/>
      <c r="K87" s="6"/>
      <c r="L87" s="6">
        <v>1</v>
      </c>
      <c r="M87" s="6"/>
      <c r="N87" s="6">
        <v>2</v>
      </c>
      <c r="O87" s="6">
        <v>1</v>
      </c>
      <c r="P87" s="6">
        <v>2</v>
      </c>
      <c r="Q87" s="6"/>
      <c r="R87" s="6"/>
      <c r="S87" s="6"/>
      <c r="T87" s="6">
        <v>2</v>
      </c>
      <c r="U87" s="6"/>
      <c r="V87" s="6"/>
      <c r="W87" s="6"/>
    </row>
    <row r="88" spans="1:23" x14ac:dyDescent="0.25">
      <c r="A88" s="14">
        <v>7</v>
      </c>
      <c r="B88" s="142"/>
      <c r="C88" s="9" t="s">
        <v>85</v>
      </c>
      <c r="D88" s="6">
        <v>2</v>
      </c>
      <c r="E88" s="6"/>
      <c r="F88" s="6">
        <v>1</v>
      </c>
      <c r="G88" s="6">
        <v>1</v>
      </c>
      <c r="H88" s="6">
        <v>2</v>
      </c>
      <c r="I88" s="6"/>
      <c r="J88" s="6">
        <v>2</v>
      </c>
      <c r="K88" s="6"/>
      <c r="L88" s="6"/>
      <c r="M88" s="6"/>
      <c r="N88" s="6">
        <v>3</v>
      </c>
      <c r="O88" s="6">
        <v>2</v>
      </c>
      <c r="P88" s="6">
        <v>3</v>
      </c>
      <c r="Q88" s="6"/>
      <c r="R88" s="6"/>
      <c r="S88" s="6">
        <v>2</v>
      </c>
      <c r="T88" s="6">
        <v>1</v>
      </c>
      <c r="U88" s="6">
        <v>2</v>
      </c>
      <c r="V88" s="6"/>
      <c r="W88" s="6">
        <v>2</v>
      </c>
    </row>
    <row r="89" spans="1:23" x14ac:dyDescent="0.25">
      <c r="A89" s="14">
        <v>7</v>
      </c>
      <c r="B89" s="142"/>
      <c r="C89" s="9" t="s">
        <v>86</v>
      </c>
      <c r="D89" s="6"/>
      <c r="E89" s="6">
        <v>1</v>
      </c>
      <c r="F89" s="6"/>
      <c r="G89" s="6">
        <v>4</v>
      </c>
      <c r="H89" s="6">
        <v>3</v>
      </c>
      <c r="I89" s="6"/>
      <c r="J89" s="6"/>
      <c r="K89" s="6"/>
      <c r="L89" s="6"/>
      <c r="M89" s="6"/>
      <c r="N89" s="6">
        <v>1</v>
      </c>
      <c r="O89" s="6"/>
      <c r="P89" s="6"/>
      <c r="Q89" s="6"/>
      <c r="R89" s="6">
        <v>1</v>
      </c>
      <c r="S89" s="6">
        <v>3</v>
      </c>
      <c r="T89" s="6"/>
      <c r="U89" s="6"/>
      <c r="V89" s="6">
        <v>2</v>
      </c>
      <c r="W89" s="6"/>
    </row>
    <row r="90" spans="1:23" x14ac:dyDescent="0.25">
      <c r="A90" s="14">
        <v>7</v>
      </c>
      <c r="B90" s="142"/>
      <c r="C90" s="9" t="s">
        <v>87</v>
      </c>
      <c r="D90" s="6"/>
      <c r="E90" s="6"/>
      <c r="F90" s="6"/>
      <c r="G90" s="6"/>
      <c r="H90" s="6">
        <v>4</v>
      </c>
      <c r="I90" s="6"/>
      <c r="J90" s="6"/>
      <c r="K90" s="6"/>
      <c r="L90" s="6"/>
      <c r="M90" s="6"/>
      <c r="N90" s="6">
        <v>4</v>
      </c>
      <c r="O90" s="6"/>
      <c r="P90" s="6">
        <v>1</v>
      </c>
      <c r="Q90" s="6"/>
      <c r="R90" s="6"/>
      <c r="S90" s="6"/>
      <c r="T90" s="6">
        <v>4</v>
      </c>
      <c r="U90" s="6">
        <v>1</v>
      </c>
      <c r="V90" s="6"/>
      <c r="W90" s="6"/>
    </row>
    <row r="91" spans="1:23" x14ac:dyDescent="0.25">
      <c r="A91" s="14">
        <v>7</v>
      </c>
      <c r="B91" s="142"/>
      <c r="C91" s="9" t="s">
        <v>88</v>
      </c>
      <c r="D91" s="6"/>
      <c r="E91" s="6"/>
      <c r="F91" s="6">
        <v>3</v>
      </c>
      <c r="G91" s="6"/>
      <c r="H91" s="6">
        <v>5</v>
      </c>
      <c r="I91" s="6"/>
      <c r="J91" s="6"/>
      <c r="K91" s="6"/>
      <c r="L91" s="6"/>
      <c r="M91" s="6"/>
      <c r="N91" s="6">
        <v>6</v>
      </c>
      <c r="O91" s="6"/>
      <c r="P91" s="6">
        <v>5</v>
      </c>
      <c r="Q91" s="6"/>
      <c r="R91" s="6"/>
      <c r="S91" s="6"/>
      <c r="T91" s="6">
        <v>5</v>
      </c>
      <c r="U91" s="6"/>
      <c r="V91" s="6"/>
      <c r="W91" s="6"/>
    </row>
    <row r="92" spans="1:23" x14ac:dyDescent="0.25">
      <c r="A92" s="14">
        <v>7</v>
      </c>
      <c r="B92" s="142"/>
      <c r="C92" s="9" t="s">
        <v>71</v>
      </c>
      <c r="D92" s="6"/>
      <c r="E92" s="6"/>
      <c r="F92" s="6"/>
      <c r="G92" s="6"/>
      <c r="H92" s="6"/>
      <c r="I92" s="6"/>
      <c r="J92" s="6"/>
      <c r="K92" s="6"/>
      <c r="L92" s="6"/>
      <c r="M92" s="6" t="s">
        <v>25</v>
      </c>
      <c r="N92" s="6"/>
      <c r="O92" s="6"/>
      <c r="P92" s="6"/>
      <c r="Q92" s="6"/>
      <c r="R92" s="6"/>
      <c r="S92" s="6"/>
      <c r="T92" s="6"/>
      <c r="U92" s="6"/>
      <c r="V92" s="6"/>
      <c r="W92" s="6"/>
    </row>
    <row r="93" spans="1:23" ht="25.5" x14ac:dyDescent="0.25">
      <c r="A93" s="3">
        <v>7</v>
      </c>
      <c r="B93" s="143"/>
      <c r="C93" s="9" t="s">
        <v>92</v>
      </c>
      <c r="D93" s="6"/>
      <c r="E93" s="6"/>
      <c r="F93" s="6"/>
      <c r="G93" s="6"/>
      <c r="H93" s="6"/>
      <c r="I93" s="6"/>
      <c r="J93" s="6"/>
      <c r="K93" s="6"/>
      <c r="L93" s="6"/>
      <c r="M93" s="13" t="s">
        <v>93</v>
      </c>
      <c r="N93" s="6"/>
      <c r="O93" s="6"/>
      <c r="P93" s="6"/>
      <c r="Q93" s="6"/>
      <c r="R93" s="6"/>
      <c r="S93" s="6"/>
      <c r="T93" s="6"/>
      <c r="U93" s="6"/>
      <c r="V93" s="6"/>
      <c r="W93" s="6"/>
    </row>
    <row r="94" spans="1:23" x14ac:dyDescent="0.25">
      <c r="A94" s="11"/>
      <c r="B94" s="22"/>
      <c r="C94" s="21"/>
      <c r="D94" s="12"/>
      <c r="E94" s="12"/>
      <c r="F94" s="12"/>
      <c r="G94" s="12"/>
      <c r="H94" s="12"/>
      <c r="I94" s="12"/>
      <c r="J94" s="12"/>
      <c r="K94" s="12"/>
      <c r="L94" s="12"/>
      <c r="M94" s="12"/>
      <c r="N94" s="12"/>
      <c r="O94" s="12"/>
      <c r="P94" s="12"/>
      <c r="Q94" s="12"/>
      <c r="R94" s="12"/>
      <c r="S94" s="12"/>
      <c r="T94" s="12"/>
      <c r="U94" s="12"/>
      <c r="V94" s="12"/>
      <c r="W94" s="12"/>
    </row>
    <row r="95" spans="1:23" x14ac:dyDescent="0.25">
      <c r="A95" s="11"/>
      <c r="B95" s="22"/>
      <c r="C95" s="21"/>
      <c r="D95" s="12"/>
      <c r="E95" s="12"/>
      <c r="F95" s="12"/>
      <c r="G95" s="12"/>
      <c r="H95" s="12"/>
      <c r="I95" s="12"/>
      <c r="J95" s="12"/>
      <c r="K95" s="12"/>
      <c r="L95" s="12"/>
      <c r="M95" s="12"/>
      <c r="N95" s="12"/>
      <c r="O95" s="12"/>
      <c r="P95" s="12"/>
      <c r="Q95" s="12"/>
      <c r="R95" s="12"/>
      <c r="S95" s="12"/>
      <c r="T95" s="12"/>
      <c r="U95" s="12"/>
      <c r="V95" s="12"/>
      <c r="W95" s="12"/>
    </row>
    <row r="96" spans="1:23" x14ac:dyDescent="0.25">
      <c r="A96" s="11"/>
      <c r="B96" s="22"/>
      <c r="C96" s="21"/>
      <c r="D96" s="12"/>
      <c r="E96" s="12"/>
      <c r="F96" s="12"/>
      <c r="G96" s="12"/>
      <c r="H96" s="12"/>
      <c r="I96" s="12"/>
      <c r="J96" s="12"/>
      <c r="K96" s="12"/>
      <c r="L96" s="12"/>
      <c r="M96" s="12"/>
      <c r="N96" s="12"/>
      <c r="O96" s="12"/>
      <c r="P96" s="12"/>
      <c r="Q96" s="12"/>
      <c r="R96" s="12"/>
      <c r="S96" s="12"/>
      <c r="T96" s="12"/>
      <c r="U96" s="12"/>
      <c r="V96" s="12"/>
      <c r="W96" s="12"/>
    </row>
    <row r="97" spans="1:23" x14ac:dyDescent="0.25">
      <c r="A97" s="11"/>
      <c r="B97" s="22"/>
      <c r="C97" s="21"/>
      <c r="D97" s="12"/>
      <c r="E97" s="12"/>
      <c r="F97" s="12"/>
      <c r="G97" s="12"/>
      <c r="H97" s="12"/>
      <c r="I97" s="12"/>
      <c r="J97" s="12"/>
      <c r="K97" s="12"/>
      <c r="L97" s="12"/>
      <c r="M97" s="12"/>
      <c r="N97" s="12"/>
      <c r="O97" s="12"/>
      <c r="P97" s="12"/>
      <c r="Q97" s="12"/>
      <c r="R97" s="12"/>
      <c r="S97" s="12"/>
      <c r="T97" s="12"/>
      <c r="U97" s="12"/>
      <c r="V97" s="12"/>
      <c r="W97" s="12"/>
    </row>
    <row r="98" spans="1:23" x14ac:dyDescent="0.25">
      <c r="A98" s="11"/>
      <c r="B98" s="22"/>
      <c r="C98" s="21"/>
      <c r="D98" s="12"/>
      <c r="E98" s="12"/>
      <c r="F98" s="12"/>
      <c r="G98" s="12"/>
      <c r="H98" s="12"/>
      <c r="I98" s="12"/>
      <c r="J98" s="12"/>
      <c r="K98" s="12"/>
      <c r="L98" s="12"/>
      <c r="M98" s="12"/>
      <c r="N98" s="12"/>
      <c r="O98" s="12"/>
      <c r="P98" s="12"/>
      <c r="Q98" s="12"/>
      <c r="R98" s="12"/>
      <c r="S98" s="12"/>
      <c r="T98" s="12"/>
      <c r="U98" s="12"/>
      <c r="V98" s="12"/>
      <c r="W98" s="12"/>
    </row>
    <row r="99" spans="1:23" x14ac:dyDescent="0.25">
      <c r="A99" s="11"/>
      <c r="B99" s="22"/>
      <c r="C99" s="21"/>
      <c r="D99" s="12"/>
      <c r="E99" s="12"/>
      <c r="F99" s="12"/>
      <c r="G99" s="12"/>
      <c r="H99" s="12"/>
      <c r="I99" s="12"/>
      <c r="J99" s="12"/>
      <c r="K99" s="12"/>
      <c r="L99" s="12"/>
      <c r="M99" s="12"/>
      <c r="N99" s="12"/>
      <c r="O99" s="12"/>
      <c r="P99" s="12"/>
      <c r="Q99" s="12"/>
      <c r="R99" s="12"/>
      <c r="S99" s="12"/>
      <c r="T99" s="12"/>
      <c r="U99" s="12"/>
      <c r="V99" s="12"/>
      <c r="W99" s="12"/>
    </row>
    <row r="100" spans="1:23" x14ac:dyDescent="0.25">
      <c r="A100" s="11"/>
      <c r="B100" s="22"/>
      <c r="C100" s="21"/>
      <c r="D100" s="12"/>
      <c r="E100" s="12"/>
      <c r="F100" s="12"/>
      <c r="G100" s="12"/>
      <c r="H100" s="12"/>
      <c r="I100" s="12"/>
      <c r="J100" s="12"/>
      <c r="K100" s="12"/>
      <c r="L100" s="12"/>
      <c r="M100" s="12"/>
      <c r="N100" s="12"/>
      <c r="O100" s="12"/>
      <c r="P100" s="12"/>
      <c r="Q100" s="12"/>
      <c r="R100" s="12"/>
      <c r="S100" s="12"/>
      <c r="T100" s="12"/>
      <c r="U100" s="12"/>
      <c r="V100" s="12"/>
      <c r="W100" s="12"/>
    </row>
    <row r="101" spans="1:23" x14ac:dyDescent="0.25">
      <c r="A101" s="11"/>
      <c r="B101" s="22"/>
      <c r="C101" s="21"/>
      <c r="D101" s="12"/>
      <c r="E101" s="12"/>
      <c r="F101" s="12"/>
      <c r="G101" s="12"/>
      <c r="H101" s="12"/>
      <c r="I101" s="12"/>
      <c r="J101" s="12"/>
      <c r="K101" s="12"/>
      <c r="L101" s="12"/>
      <c r="M101" s="12"/>
      <c r="N101" s="12"/>
      <c r="O101" s="12"/>
      <c r="P101" s="12"/>
      <c r="Q101" s="12"/>
      <c r="R101" s="12"/>
      <c r="S101" s="12"/>
      <c r="T101" s="12"/>
      <c r="U101" s="12"/>
      <c r="V101" s="12"/>
      <c r="W101" s="12"/>
    </row>
    <row r="102" spans="1:23" x14ac:dyDescent="0.25">
      <c r="A102" s="11"/>
      <c r="B102" s="22"/>
      <c r="C102" s="21"/>
      <c r="D102" s="12"/>
      <c r="E102" s="12"/>
      <c r="F102" s="12"/>
      <c r="G102" s="12"/>
      <c r="H102" s="12"/>
      <c r="I102" s="12"/>
      <c r="J102" s="12"/>
      <c r="K102" s="12"/>
      <c r="L102" s="12"/>
      <c r="M102" s="12"/>
      <c r="N102" s="12"/>
      <c r="O102" s="12"/>
      <c r="P102" s="12"/>
      <c r="Q102" s="12"/>
      <c r="R102" s="12"/>
      <c r="S102" s="12"/>
      <c r="T102" s="12"/>
      <c r="U102" s="12"/>
      <c r="V102" s="12"/>
      <c r="W102" s="12"/>
    </row>
    <row r="103" spans="1:23" x14ac:dyDescent="0.25">
      <c r="A103" s="11"/>
      <c r="B103" s="22"/>
      <c r="C103" s="21"/>
      <c r="D103" s="12"/>
      <c r="E103" s="12"/>
      <c r="F103" s="12"/>
      <c r="G103" s="12"/>
      <c r="H103" s="12"/>
      <c r="I103" s="12"/>
      <c r="J103" s="12"/>
      <c r="K103" s="12"/>
      <c r="L103" s="12"/>
      <c r="M103" s="12"/>
      <c r="N103" s="12"/>
      <c r="O103" s="12"/>
      <c r="P103" s="12"/>
      <c r="Q103" s="12"/>
      <c r="R103" s="12"/>
      <c r="S103" s="12"/>
      <c r="T103" s="12"/>
      <c r="U103" s="12"/>
      <c r="V103" s="12"/>
      <c r="W103" s="12"/>
    </row>
    <row r="104" spans="1:23" x14ac:dyDescent="0.25">
      <c r="A104" s="11"/>
      <c r="B104" s="22"/>
      <c r="C104" s="21"/>
      <c r="D104" s="12"/>
      <c r="E104" s="12"/>
      <c r="F104" s="12"/>
      <c r="G104" s="12"/>
      <c r="H104" s="12"/>
      <c r="I104" s="12"/>
      <c r="J104" s="12"/>
      <c r="K104" s="12"/>
      <c r="L104" s="12"/>
      <c r="M104" s="12"/>
      <c r="N104" s="12"/>
      <c r="O104" s="12"/>
      <c r="P104" s="12"/>
      <c r="Q104" s="12"/>
      <c r="R104" s="12"/>
      <c r="S104" s="12"/>
      <c r="T104" s="12"/>
      <c r="U104" s="12"/>
      <c r="V104" s="12"/>
      <c r="W104" s="12"/>
    </row>
    <row r="105" spans="1:23" x14ac:dyDescent="0.25">
      <c r="A105" s="11"/>
      <c r="B105" s="22"/>
      <c r="C105" s="21"/>
      <c r="D105" s="12"/>
      <c r="E105" s="12"/>
      <c r="F105" s="12"/>
      <c r="G105" s="12"/>
      <c r="H105" s="12"/>
      <c r="I105" s="12"/>
      <c r="J105" s="12"/>
      <c r="K105" s="12"/>
      <c r="L105" s="12"/>
      <c r="M105" s="12"/>
      <c r="N105" s="12"/>
      <c r="O105" s="12"/>
      <c r="P105" s="12"/>
      <c r="Q105" s="12"/>
      <c r="R105" s="12"/>
      <c r="S105" s="12"/>
      <c r="T105" s="12"/>
      <c r="U105" s="12"/>
      <c r="V105" s="12"/>
      <c r="W105" s="12"/>
    </row>
    <row r="106" spans="1:23" x14ac:dyDescent="0.25">
      <c r="A106" s="11"/>
      <c r="B106" s="22"/>
      <c r="C106" s="21"/>
      <c r="D106" s="12"/>
      <c r="E106" s="12"/>
      <c r="F106" s="12"/>
      <c r="G106" s="12"/>
      <c r="H106" s="12"/>
      <c r="I106" s="12"/>
      <c r="J106" s="12"/>
      <c r="K106" s="12"/>
      <c r="L106" s="12"/>
      <c r="M106" s="12"/>
      <c r="N106" s="12"/>
      <c r="O106" s="12"/>
      <c r="P106" s="12"/>
      <c r="Q106" s="12"/>
      <c r="R106" s="12"/>
      <c r="S106" s="12"/>
      <c r="T106" s="12"/>
      <c r="U106" s="12"/>
      <c r="V106" s="12"/>
      <c r="W106" s="12"/>
    </row>
    <row r="107" spans="1:23" x14ac:dyDescent="0.25">
      <c r="A107" s="11"/>
      <c r="B107" s="22"/>
      <c r="C107" s="21"/>
      <c r="D107" s="12"/>
      <c r="E107" s="12"/>
      <c r="F107" s="12"/>
      <c r="G107" s="12"/>
      <c r="H107" s="12"/>
      <c r="I107" s="12"/>
      <c r="J107" s="12"/>
      <c r="K107" s="12"/>
      <c r="L107" s="12"/>
      <c r="M107" s="12"/>
      <c r="N107" s="12"/>
      <c r="O107" s="12"/>
      <c r="P107" s="12"/>
      <c r="Q107" s="12"/>
      <c r="R107" s="12"/>
      <c r="S107" s="12"/>
      <c r="T107" s="12"/>
      <c r="U107" s="12"/>
      <c r="V107" s="12"/>
      <c r="W107" s="12"/>
    </row>
    <row r="108" spans="1:23" x14ac:dyDescent="0.25">
      <c r="A108" s="11"/>
      <c r="B108" s="22"/>
      <c r="C108" s="21"/>
      <c r="D108" s="12"/>
      <c r="E108" s="12"/>
      <c r="F108" s="12"/>
      <c r="G108" s="12"/>
      <c r="H108" s="12"/>
      <c r="I108" s="12"/>
      <c r="J108" s="12"/>
      <c r="K108" s="12"/>
      <c r="L108" s="12"/>
      <c r="M108" s="12"/>
      <c r="N108" s="12"/>
      <c r="O108" s="12"/>
      <c r="P108" s="12"/>
      <c r="Q108" s="12"/>
      <c r="R108" s="12"/>
      <c r="S108" s="12"/>
      <c r="T108" s="12"/>
      <c r="U108" s="12"/>
      <c r="V108" s="12"/>
      <c r="W108" s="12"/>
    </row>
    <row r="109" spans="1:23" x14ac:dyDescent="0.25">
      <c r="A109" s="11"/>
      <c r="B109" s="22"/>
      <c r="C109" s="21"/>
      <c r="D109" s="12"/>
      <c r="E109" s="12"/>
      <c r="F109" s="12"/>
      <c r="G109" s="12"/>
      <c r="H109" s="12"/>
      <c r="I109" s="12"/>
      <c r="J109" s="12"/>
      <c r="K109" s="12"/>
      <c r="L109" s="12"/>
      <c r="M109" s="12"/>
      <c r="N109" s="12"/>
      <c r="O109" s="12"/>
      <c r="P109" s="12"/>
      <c r="Q109" s="12"/>
      <c r="R109" s="12"/>
      <c r="S109" s="12"/>
      <c r="T109" s="12"/>
      <c r="U109" s="12"/>
      <c r="V109" s="12"/>
      <c r="W109" s="12"/>
    </row>
    <row r="110" spans="1:23" x14ac:dyDescent="0.25">
      <c r="A110" s="11"/>
      <c r="B110" s="22"/>
      <c r="C110" s="21"/>
      <c r="D110" s="12"/>
      <c r="E110" s="12"/>
      <c r="F110" s="12"/>
      <c r="G110" s="12"/>
      <c r="H110" s="12"/>
      <c r="I110" s="12"/>
      <c r="J110" s="12"/>
      <c r="K110" s="12"/>
      <c r="L110" s="12"/>
      <c r="M110" s="12"/>
      <c r="N110" s="12"/>
      <c r="O110" s="12"/>
      <c r="P110" s="12"/>
      <c r="Q110" s="12"/>
      <c r="R110" s="12"/>
      <c r="S110" s="12"/>
      <c r="T110" s="12"/>
      <c r="U110" s="12"/>
      <c r="V110" s="12"/>
      <c r="W110" s="12"/>
    </row>
    <row r="111" spans="1:23" x14ac:dyDescent="0.25">
      <c r="A111" s="11"/>
      <c r="B111" s="22"/>
      <c r="C111" s="21"/>
      <c r="D111" s="12"/>
      <c r="E111" s="12"/>
      <c r="F111" s="12"/>
      <c r="G111" s="12"/>
      <c r="H111" s="12"/>
      <c r="I111" s="12"/>
      <c r="J111" s="12"/>
      <c r="K111" s="12"/>
      <c r="L111" s="12"/>
      <c r="M111" s="12"/>
      <c r="N111" s="12"/>
      <c r="O111" s="12"/>
      <c r="P111" s="12"/>
      <c r="Q111" s="12"/>
      <c r="R111" s="12"/>
      <c r="S111" s="12"/>
      <c r="T111" s="12"/>
      <c r="U111" s="12"/>
      <c r="V111" s="12"/>
      <c r="W111" s="12"/>
    </row>
    <row r="112" spans="1:23" x14ac:dyDescent="0.25">
      <c r="A112" s="11"/>
      <c r="B112" s="22"/>
      <c r="C112" s="21"/>
      <c r="D112" s="12"/>
      <c r="E112" s="12"/>
      <c r="F112" s="12"/>
      <c r="G112" s="12"/>
      <c r="H112" s="12"/>
      <c r="I112" s="12"/>
      <c r="J112" s="12"/>
      <c r="K112" s="12"/>
      <c r="L112" s="12"/>
      <c r="M112" s="12"/>
      <c r="N112" s="12"/>
      <c r="O112" s="12"/>
      <c r="P112" s="12"/>
      <c r="Q112" s="12"/>
      <c r="R112" s="12"/>
      <c r="S112" s="12"/>
      <c r="T112" s="12"/>
      <c r="U112" s="12"/>
      <c r="V112" s="12"/>
      <c r="W112" s="12"/>
    </row>
    <row r="113" spans="1:23" x14ac:dyDescent="0.25">
      <c r="A113" s="11"/>
      <c r="B113" s="22"/>
      <c r="C113" s="21"/>
      <c r="D113" s="12"/>
      <c r="E113" s="12"/>
      <c r="F113" s="12"/>
      <c r="G113" s="12"/>
      <c r="H113" s="12"/>
      <c r="I113" s="12"/>
      <c r="J113" s="12"/>
      <c r="K113" s="12"/>
      <c r="L113" s="12"/>
      <c r="M113" s="12"/>
      <c r="N113" s="12"/>
      <c r="O113" s="12"/>
      <c r="P113" s="12"/>
      <c r="Q113" s="12"/>
      <c r="R113" s="12"/>
      <c r="S113" s="12"/>
      <c r="T113" s="12"/>
      <c r="U113" s="12"/>
      <c r="V113" s="12"/>
      <c r="W113" s="12"/>
    </row>
    <row r="114" spans="1:23" x14ac:dyDescent="0.25">
      <c r="A114" s="11"/>
      <c r="B114" s="22"/>
      <c r="C114" s="21"/>
      <c r="D114" s="12"/>
      <c r="E114" s="12"/>
      <c r="F114" s="12"/>
      <c r="G114" s="12"/>
      <c r="H114" s="12"/>
      <c r="I114" s="12"/>
      <c r="J114" s="12"/>
      <c r="K114" s="12"/>
      <c r="L114" s="12"/>
      <c r="M114" s="12"/>
      <c r="N114" s="12"/>
      <c r="O114" s="12"/>
      <c r="P114" s="12"/>
      <c r="Q114" s="12"/>
      <c r="R114" s="12"/>
      <c r="S114" s="12"/>
      <c r="T114" s="12"/>
      <c r="U114" s="12"/>
      <c r="V114" s="12"/>
      <c r="W114" s="12"/>
    </row>
    <row r="115" spans="1:23" x14ac:dyDescent="0.25">
      <c r="A115" s="11"/>
      <c r="B115" s="22"/>
      <c r="C115" s="21"/>
      <c r="D115" s="12"/>
      <c r="E115" s="12"/>
      <c r="F115" s="12"/>
      <c r="G115" s="12"/>
      <c r="H115" s="12"/>
      <c r="I115" s="12"/>
      <c r="J115" s="12"/>
      <c r="K115" s="12"/>
      <c r="L115" s="12"/>
      <c r="M115" s="12"/>
      <c r="N115" s="12"/>
      <c r="O115" s="12"/>
      <c r="P115" s="12"/>
      <c r="Q115" s="12"/>
      <c r="R115" s="12"/>
      <c r="S115" s="12"/>
      <c r="T115" s="12"/>
      <c r="U115" s="12"/>
      <c r="V115" s="12"/>
      <c r="W115" s="12"/>
    </row>
  </sheetData>
  <autoFilter ref="A3:W93"/>
  <mergeCells count="7">
    <mergeCell ref="B20:B22"/>
    <mergeCell ref="B4:B6"/>
    <mergeCell ref="B7:B19"/>
    <mergeCell ref="B86:B93"/>
    <mergeCell ref="B23:B61"/>
    <mergeCell ref="B62:B74"/>
    <mergeCell ref="B75:B8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9"/>
  <sheetViews>
    <sheetView showGridLines="0" topLeftCell="A338" workbookViewId="0">
      <selection activeCell="H1" sqref="H1"/>
    </sheetView>
  </sheetViews>
  <sheetFormatPr baseColWidth="10" defaultRowHeight="15" x14ac:dyDescent="0.25"/>
  <cols>
    <col min="1" max="1" width="80.42578125" bestFit="1" customWidth="1"/>
  </cols>
  <sheetData>
    <row r="1" spans="1:4" x14ac:dyDescent="0.25">
      <c r="A1" s="46" t="s">
        <v>182</v>
      </c>
    </row>
    <row r="2" spans="1:4" x14ac:dyDescent="0.25">
      <c r="A2" t="s">
        <v>183</v>
      </c>
    </row>
    <row r="4" spans="1:4" x14ac:dyDescent="0.25">
      <c r="A4" s="59" t="s">
        <v>184</v>
      </c>
      <c r="B4" s="66" t="s">
        <v>50</v>
      </c>
      <c r="C4" s="66" t="s">
        <v>48</v>
      </c>
      <c r="D4" s="66" t="s">
        <v>61</v>
      </c>
    </row>
    <row r="5" spans="1:4" x14ac:dyDescent="0.25">
      <c r="A5" s="7" t="s">
        <v>47</v>
      </c>
      <c r="B5" s="45">
        <v>8</v>
      </c>
      <c r="C5" s="45">
        <v>11</v>
      </c>
      <c r="D5" s="45">
        <v>1</v>
      </c>
    </row>
    <row r="6" spans="1:4" x14ac:dyDescent="0.25">
      <c r="A6" s="9" t="s">
        <v>49</v>
      </c>
      <c r="B6" s="45">
        <v>13</v>
      </c>
      <c r="C6" s="45">
        <v>5</v>
      </c>
      <c r="D6" s="45">
        <v>2</v>
      </c>
    </row>
    <row r="7" spans="1:4" x14ac:dyDescent="0.25">
      <c r="A7" s="9" t="s">
        <v>51</v>
      </c>
      <c r="B7" s="45">
        <v>4</v>
      </c>
      <c r="C7" s="45">
        <v>8</v>
      </c>
      <c r="D7" s="45">
        <v>8</v>
      </c>
    </row>
    <row r="8" spans="1:4" x14ac:dyDescent="0.25">
      <c r="A8" s="7" t="s">
        <v>52</v>
      </c>
      <c r="B8" s="45">
        <v>11</v>
      </c>
      <c r="C8" s="45">
        <v>5</v>
      </c>
      <c r="D8" s="45">
        <v>4</v>
      </c>
    </row>
    <row r="9" spans="1:4" x14ac:dyDescent="0.25">
      <c r="A9" s="7" t="s">
        <v>53</v>
      </c>
      <c r="B9" s="45">
        <v>11</v>
      </c>
      <c r="C9" s="45">
        <v>9</v>
      </c>
      <c r="D9" s="45">
        <v>0</v>
      </c>
    </row>
    <row r="10" spans="1:4" x14ac:dyDescent="0.25">
      <c r="A10" s="7" t="s">
        <v>54</v>
      </c>
      <c r="B10" s="45">
        <v>12</v>
      </c>
      <c r="C10" s="45">
        <v>8</v>
      </c>
      <c r="D10" s="45">
        <v>0</v>
      </c>
    </row>
    <row r="11" spans="1:4" x14ac:dyDescent="0.25">
      <c r="A11" s="7" t="s">
        <v>55</v>
      </c>
      <c r="B11" s="45">
        <v>12</v>
      </c>
      <c r="C11" s="45">
        <v>8</v>
      </c>
      <c r="D11" s="45">
        <v>0</v>
      </c>
    </row>
    <row r="12" spans="1:4" x14ac:dyDescent="0.25">
      <c r="A12" s="7" t="s">
        <v>56</v>
      </c>
      <c r="B12" s="45">
        <v>14</v>
      </c>
      <c r="C12" s="45">
        <v>6</v>
      </c>
      <c r="D12" s="45">
        <v>0</v>
      </c>
    </row>
    <row r="13" spans="1:4" x14ac:dyDescent="0.25">
      <c r="A13" s="7" t="s">
        <v>57</v>
      </c>
      <c r="B13" s="45">
        <v>11</v>
      </c>
      <c r="C13" s="45">
        <v>9</v>
      </c>
      <c r="D13" s="45">
        <v>0</v>
      </c>
    </row>
    <row r="14" spans="1:4" x14ac:dyDescent="0.25">
      <c r="A14" s="7" t="s">
        <v>58</v>
      </c>
      <c r="B14" s="45">
        <v>7</v>
      </c>
      <c r="C14" s="45">
        <v>13</v>
      </c>
      <c r="D14" s="45">
        <v>0</v>
      </c>
    </row>
    <row r="15" spans="1:4" x14ac:dyDescent="0.25">
      <c r="A15" s="7" t="s">
        <v>59</v>
      </c>
      <c r="B15" s="45">
        <v>15</v>
      </c>
      <c r="C15" s="45">
        <v>5</v>
      </c>
      <c r="D15" s="45">
        <v>0</v>
      </c>
    </row>
    <row r="16" spans="1:4" x14ac:dyDescent="0.25">
      <c r="A16" s="7" t="s">
        <v>60</v>
      </c>
      <c r="B16" s="45">
        <v>11</v>
      </c>
      <c r="C16" s="45">
        <v>7</v>
      </c>
      <c r="D16" s="45">
        <v>2</v>
      </c>
    </row>
    <row r="17" spans="1:4" x14ac:dyDescent="0.25">
      <c r="A17" s="67" t="s">
        <v>177</v>
      </c>
      <c r="B17" s="68">
        <f>SUM(B5:B16)</f>
        <v>129</v>
      </c>
      <c r="C17" s="68">
        <f>SUM(C5:C16)</f>
        <v>94</v>
      </c>
      <c r="D17" s="68">
        <f>SUM(D5:D16)</f>
        <v>17</v>
      </c>
    </row>
    <row r="18" spans="1:4" x14ac:dyDescent="0.25">
      <c r="A18" s="69"/>
      <c r="B18" s="70"/>
      <c r="C18" s="70"/>
      <c r="D18" s="70"/>
    </row>
    <row r="19" spans="1:4" x14ac:dyDescent="0.25">
      <c r="B19" s="78"/>
      <c r="C19" s="78"/>
      <c r="D19" s="78"/>
    </row>
    <row r="20" spans="1:4" x14ac:dyDescent="0.25">
      <c r="A20" s="59" t="s">
        <v>185</v>
      </c>
      <c r="B20" s="68" t="s">
        <v>50</v>
      </c>
      <c r="C20" s="68" t="s">
        <v>48</v>
      </c>
      <c r="D20" s="68" t="s">
        <v>61</v>
      </c>
    </row>
    <row r="21" spans="1:4" x14ac:dyDescent="0.25">
      <c r="A21" s="7" t="s">
        <v>47</v>
      </c>
      <c r="B21" s="45">
        <v>6</v>
      </c>
      <c r="C21" s="45">
        <v>13</v>
      </c>
      <c r="D21" s="45">
        <v>1</v>
      </c>
    </row>
    <row r="22" spans="1:4" x14ac:dyDescent="0.25">
      <c r="A22" s="9" t="s">
        <v>49</v>
      </c>
      <c r="B22" s="45">
        <v>6</v>
      </c>
      <c r="C22" s="45">
        <v>10</v>
      </c>
      <c r="D22" s="45">
        <v>4</v>
      </c>
    </row>
    <row r="23" spans="1:4" x14ac:dyDescent="0.25">
      <c r="A23" s="9" t="s">
        <v>51</v>
      </c>
      <c r="B23" s="45">
        <v>7</v>
      </c>
      <c r="C23" s="45">
        <v>11</v>
      </c>
      <c r="D23" s="45">
        <v>2</v>
      </c>
    </row>
    <row r="24" spans="1:4" x14ac:dyDescent="0.25">
      <c r="A24" s="8" t="s">
        <v>52</v>
      </c>
      <c r="B24" s="45">
        <v>12</v>
      </c>
      <c r="C24" s="45">
        <v>4</v>
      </c>
      <c r="D24" s="45">
        <v>4</v>
      </c>
    </row>
    <row r="25" spans="1:4" x14ac:dyDescent="0.25">
      <c r="A25" s="9" t="s">
        <v>53</v>
      </c>
      <c r="B25" s="45">
        <v>16</v>
      </c>
      <c r="C25" s="45">
        <v>4</v>
      </c>
      <c r="D25" s="45">
        <v>0</v>
      </c>
    </row>
    <row r="26" spans="1:4" x14ac:dyDescent="0.25">
      <c r="A26" s="9" t="s">
        <v>54</v>
      </c>
      <c r="B26" s="45">
        <v>10</v>
      </c>
      <c r="C26" s="45">
        <v>7</v>
      </c>
      <c r="D26" s="45">
        <v>3</v>
      </c>
    </row>
    <row r="27" spans="1:4" x14ac:dyDescent="0.25">
      <c r="A27" s="9" t="s">
        <v>55</v>
      </c>
      <c r="B27" s="45">
        <v>16</v>
      </c>
      <c r="C27" s="45">
        <v>4</v>
      </c>
      <c r="D27" s="45">
        <v>0</v>
      </c>
    </row>
    <row r="28" spans="1:4" x14ac:dyDescent="0.25">
      <c r="A28" s="9" t="s">
        <v>56</v>
      </c>
      <c r="B28" s="45">
        <v>8</v>
      </c>
      <c r="C28" s="45">
        <v>11</v>
      </c>
      <c r="D28" s="45">
        <v>1</v>
      </c>
    </row>
    <row r="29" spans="1:4" x14ac:dyDescent="0.25">
      <c r="A29" s="9" t="s">
        <v>57</v>
      </c>
      <c r="B29" s="45">
        <v>2</v>
      </c>
      <c r="C29" s="45">
        <v>11</v>
      </c>
      <c r="D29" s="45">
        <v>7</v>
      </c>
    </row>
    <row r="30" spans="1:4" x14ac:dyDescent="0.25">
      <c r="A30" s="9" t="s">
        <v>58</v>
      </c>
      <c r="B30" s="45">
        <v>6</v>
      </c>
      <c r="C30" s="45">
        <v>12</v>
      </c>
      <c r="D30" s="45">
        <v>2</v>
      </c>
    </row>
    <row r="31" spans="1:4" x14ac:dyDescent="0.25">
      <c r="A31" s="8" t="s">
        <v>59</v>
      </c>
      <c r="B31" s="45">
        <v>7</v>
      </c>
      <c r="C31" s="45">
        <v>11</v>
      </c>
      <c r="D31" s="45">
        <v>2</v>
      </c>
    </row>
    <row r="32" spans="1:4" x14ac:dyDescent="0.25">
      <c r="A32" s="8" t="s">
        <v>60</v>
      </c>
      <c r="B32" s="45">
        <v>3</v>
      </c>
      <c r="C32" s="45">
        <v>8</v>
      </c>
      <c r="D32" s="45">
        <v>9</v>
      </c>
    </row>
    <row r="33" spans="1:4" x14ac:dyDescent="0.25">
      <c r="A33" s="67" t="s">
        <v>177</v>
      </c>
      <c r="B33" s="68">
        <f>SUM(B21:B32)</f>
        <v>99</v>
      </c>
      <c r="C33" s="68">
        <f>SUM(C21:C32)</f>
        <v>106</v>
      </c>
      <c r="D33" s="68">
        <f>SUM(D21:D32)</f>
        <v>35</v>
      </c>
    </row>
    <row r="34" spans="1:4" x14ac:dyDescent="0.25">
      <c r="A34" s="71"/>
      <c r="B34" s="70"/>
      <c r="C34" s="70"/>
      <c r="D34" s="70"/>
    </row>
    <row r="35" spans="1:4" x14ac:dyDescent="0.25">
      <c r="B35" s="78"/>
      <c r="C35" s="78"/>
      <c r="D35" s="78"/>
    </row>
    <row r="36" spans="1:4" x14ac:dyDescent="0.25">
      <c r="A36" s="59" t="s">
        <v>186</v>
      </c>
      <c r="B36" s="68" t="s">
        <v>50</v>
      </c>
      <c r="C36" s="68" t="s">
        <v>48</v>
      </c>
      <c r="D36" s="68" t="s">
        <v>61</v>
      </c>
    </row>
    <row r="37" spans="1:4" x14ac:dyDescent="0.25">
      <c r="A37" s="7" t="s">
        <v>47</v>
      </c>
      <c r="B37" s="45">
        <v>2</v>
      </c>
      <c r="C37" s="45">
        <v>13</v>
      </c>
      <c r="D37" s="45">
        <v>5</v>
      </c>
    </row>
    <row r="38" spans="1:4" x14ac:dyDescent="0.25">
      <c r="A38" s="9" t="s">
        <v>49</v>
      </c>
      <c r="B38" s="45">
        <v>11</v>
      </c>
      <c r="C38" s="45">
        <v>9</v>
      </c>
      <c r="D38" s="45">
        <v>0</v>
      </c>
    </row>
    <row r="39" spans="1:4" x14ac:dyDescent="0.25">
      <c r="A39" s="9" t="s">
        <v>51</v>
      </c>
      <c r="B39" s="45">
        <v>16</v>
      </c>
      <c r="C39" s="45">
        <v>4</v>
      </c>
      <c r="D39" s="45">
        <v>0</v>
      </c>
    </row>
    <row r="40" spans="1:4" x14ac:dyDescent="0.25">
      <c r="A40" s="8" t="s">
        <v>52</v>
      </c>
      <c r="B40" s="45">
        <v>7</v>
      </c>
      <c r="C40" s="45">
        <v>6</v>
      </c>
      <c r="D40" s="45">
        <v>7</v>
      </c>
    </row>
    <row r="41" spans="1:4" x14ac:dyDescent="0.25">
      <c r="A41" s="9" t="s">
        <v>53</v>
      </c>
      <c r="B41" s="45">
        <v>6</v>
      </c>
      <c r="C41" s="45">
        <v>9</v>
      </c>
      <c r="D41" s="45">
        <v>5</v>
      </c>
    </row>
    <row r="42" spans="1:4" x14ac:dyDescent="0.25">
      <c r="A42" s="9" t="s">
        <v>54</v>
      </c>
      <c r="B42" s="45">
        <v>4</v>
      </c>
      <c r="C42" s="45">
        <v>11</v>
      </c>
      <c r="D42" s="45">
        <v>5</v>
      </c>
    </row>
    <row r="43" spans="1:4" x14ac:dyDescent="0.25">
      <c r="A43" s="9" t="s">
        <v>55</v>
      </c>
      <c r="B43" s="45">
        <v>6</v>
      </c>
      <c r="C43" s="45">
        <v>11</v>
      </c>
      <c r="D43" s="45">
        <v>3</v>
      </c>
    </row>
    <row r="44" spans="1:4" x14ac:dyDescent="0.25">
      <c r="A44" s="9" t="s">
        <v>56</v>
      </c>
      <c r="B44" s="45">
        <v>7</v>
      </c>
      <c r="C44" s="45">
        <v>9</v>
      </c>
      <c r="D44" s="45">
        <v>4</v>
      </c>
    </row>
    <row r="45" spans="1:4" x14ac:dyDescent="0.25">
      <c r="A45" s="9" t="s">
        <v>57</v>
      </c>
      <c r="B45" s="45">
        <v>11</v>
      </c>
      <c r="C45" s="45">
        <v>8</v>
      </c>
      <c r="D45" s="45">
        <v>1</v>
      </c>
    </row>
    <row r="46" spans="1:4" x14ac:dyDescent="0.25">
      <c r="A46" s="9" t="s">
        <v>58</v>
      </c>
      <c r="B46" s="45">
        <v>10</v>
      </c>
      <c r="C46" s="45">
        <v>7</v>
      </c>
      <c r="D46" s="45">
        <v>3</v>
      </c>
    </row>
    <row r="47" spans="1:4" x14ac:dyDescent="0.25">
      <c r="A47" s="8" t="s">
        <v>59</v>
      </c>
      <c r="B47" s="45">
        <v>14</v>
      </c>
      <c r="C47" s="45">
        <v>5</v>
      </c>
      <c r="D47" s="45">
        <v>1</v>
      </c>
    </row>
    <row r="48" spans="1:4" x14ac:dyDescent="0.25">
      <c r="A48" s="8" t="s">
        <v>60</v>
      </c>
      <c r="B48" s="45">
        <v>18</v>
      </c>
      <c r="C48" s="45">
        <v>0</v>
      </c>
      <c r="D48" s="45">
        <v>2</v>
      </c>
    </row>
    <row r="49" spans="1:6" x14ac:dyDescent="0.25">
      <c r="A49" s="67" t="s">
        <v>177</v>
      </c>
      <c r="B49" s="68">
        <f>SUM(B37:B48)</f>
        <v>112</v>
      </c>
      <c r="C49" s="68">
        <f>SUM(C37:C48)</f>
        <v>92</v>
      </c>
      <c r="D49" s="68">
        <f>SUM(D37:D48)</f>
        <v>36</v>
      </c>
    </row>
    <row r="50" spans="1:6" x14ac:dyDescent="0.25">
      <c r="B50" s="78"/>
      <c r="C50" s="78"/>
      <c r="D50" s="78"/>
    </row>
    <row r="51" spans="1:6" x14ac:dyDescent="0.25">
      <c r="B51" s="78"/>
      <c r="C51" s="78"/>
      <c r="D51" s="78"/>
    </row>
    <row r="52" spans="1:6" x14ac:dyDescent="0.25">
      <c r="A52" s="43" t="s">
        <v>187</v>
      </c>
      <c r="B52" s="68" t="s">
        <v>50</v>
      </c>
      <c r="C52" s="68" t="s">
        <v>48</v>
      </c>
      <c r="D52" s="68" t="s">
        <v>61</v>
      </c>
      <c r="E52" s="72" t="s">
        <v>177</v>
      </c>
      <c r="F52" s="72"/>
    </row>
    <row r="53" spans="1:6" x14ac:dyDescent="0.25">
      <c r="A53" s="31" t="s">
        <v>137</v>
      </c>
      <c r="B53" s="45">
        <v>129</v>
      </c>
      <c r="C53" s="45">
        <v>94</v>
      </c>
      <c r="D53" s="45">
        <v>17</v>
      </c>
      <c r="E53" s="73">
        <f>SUM(B53:D53)</f>
        <v>240</v>
      </c>
    </row>
    <row r="54" spans="1:6" x14ac:dyDescent="0.25">
      <c r="A54" s="31" t="s">
        <v>42</v>
      </c>
      <c r="B54" s="45">
        <v>99</v>
      </c>
      <c r="C54" s="45">
        <v>106</v>
      </c>
      <c r="D54" s="45">
        <v>35</v>
      </c>
      <c r="E54" s="73">
        <f>SUM(B54:D54)</f>
        <v>240</v>
      </c>
    </row>
    <row r="55" spans="1:6" x14ac:dyDescent="0.25">
      <c r="A55" s="31" t="s">
        <v>43</v>
      </c>
      <c r="B55" s="45">
        <v>112</v>
      </c>
      <c r="C55" s="45">
        <v>92</v>
      </c>
      <c r="D55" s="45">
        <v>36</v>
      </c>
      <c r="E55" s="73">
        <f>SUM(B55:D55)</f>
        <v>240</v>
      </c>
    </row>
    <row r="56" spans="1:6" x14ac:dyDescent="0.25">
      <c r="B56" s="78"/>
      <c r="C56" s="78"/>
      <c r="D56" s="78"/>
    </row>
    <row r="57" spans="1:6" x14ac:dyDescent="0.25">
      <c r="A57" s="43" t="s">
        <v>188</v>
      </c>
      <c r="B57" s="68" t="s">
        <v>50</v>
      </c>
      <c r="C57" s="68" t="s">
        <v>48</v>
      </c>
      <c r="D57" s="68" t="s">
        <v>61</v>
      </c>
    </row>
    <row r="58" spans="1:6" x14ac:dyDescent="0.25">
      <c r="A58" s="31" t="s">
        <v>137</v>
      </c>
      <c r="B58" s="80">
        <f>129/E53</f>
        <v>0.53749999999999998</v>
      </c>
      <c r="C58" s="80">
        <f>94/E53</f>
        <v>0.39166666666666666</v>
      </c>
      <c r="D58" s="80">
        <f>17/E53</f>
        <v>7.0833333333333331E-2</v>
      </c>
    </row>
    <row r="59" spans="1:6" x14ac:dyDescent="0.25">
      <c r="A59" s="31" t="s">
        <v>42</v>
      </c>
      <c r="B59" s="80">
        <f>99/E53</f>
        <v>0.41249999999999998</v>
      </c>
      <c r="C59" s="80">
        <f>106/E53</f>
        <v>0.44166666666666665</v>
      </c>
      <c r="D59" s="80">
        <f>35/E53</f>
        <v>0.14583333333333334</v>
      </c>
    </row>
    <row r="60" spans="1:6" x14ac:dyDescent="0.25">
      <c r="A60" s="31" t="s">
        <v>43</v>
      </c>
      <c r="B60" s="80">
        <f>112/E53</f>
        <v>0.46666666666666667</v>
      </c>
      <c r="C60" s="80">
        <f>92/E53</f>
        <v>0.38333333333333336</v>
      </c>
      <c r="D60" s="80">
        <f>36/E55</f>
        <v>0.15</v>
      </c>
    </row>
    <row r="61" spans="1:6" x14ac:dyDescent="0.25">
      <c r="B61" s="78"/>
      <c r="C61" s="78"/>
      <c r="D61" s="78"/>
    </row>
    <row r="62" spans="1:6" x14ac:dyDescent="0.25">
      <c r="B62" s="78"/>
      <c r="C62" s="78"/>
      <c r="D62" s="78"/>
    </row>
    <row r="63" spans="1:6" x14ac:dyDescent="0.25">
      <c r="B63" s="78"/>
      <c r="C63" s="78"/>
      <c r="D63" s="78"/>
    </row>
    <row r="64" spans="1:6" x14ac:dyDescent="0.25">
      <c r="B64" s="78"/>
      <c r="C64" s="78"/>
      <c r="D64" s="78"/>
    </row>
    <row r="65" spans="1:4" x14ac:dyDescent="0.25">
      <c r="B65" s="78"/>
      <c r="C65" s="78"/>
      <c r="D65" s="78"/>
    </row>
    <row r="66" spans="1:4" x14ac:dyDescent="0.25">
      <c r="B66" s="78"/>
      <c r="C66" s="78"/>
      <c r="D66" s="78"/>
    </row>
    <row r="67" spans="1:4" x14ac:dyDescent="0.25">
      <c r="B67" s="78"/>
      <c r="C67" s="78"/>
      <c r="D67" s="78"/>
    </row>
    <row r="71" spans="1:4" x14ac:dyDescent="0.25">
      <c r="A71" s="46" t="s">
        <v>189</v>
      </c>
      <c r="B71" s="46"/>
      <c r="C71" s="46"/>
      <c r="D71" s="46"/>
    </row>
    <row r="72" spans="1:4" x14ac:dyDescent="0.25">
      <c r="A72" s="46" t="s">
        <v>190</v>
      </c>
      <c r="B72" s="46"/>
      <c r="C72" s="46"/>
      <c r="D72" s="46"/>
    </row>
    <row r="74" spans="1:4" x14ac:dyDescent="0.25">
      <c r="A74" s="59" t="s">
        <v>184</v>
      </c>
      <c r="B74" s="66" t="s">
        <v>50</v>
      </c>
      <c r="C74" s="66" t="s">
        <v>48</v>
      </c>
      <c r="D74" s="66" t="s">
        <v>61</v>
      </c>
    </row>
    <row r="75" spans="1:4" x14ac:dyDescent="0.25">
      <c r="A75" s="31" t="s">
        <v>47</v>
      </c>
      <c r="B75" s="31">
        <v>13</v>
      </c>
      <c r="C75" s="31">
        <v>6</v>
      </c>
      <c r="D75" s="31">
        <v>1</v>
      </c>
    </row>
    <row r="76" spans="1:4" x14ac:dyDescent="0.25">
      <c r="A76" s="31" t="s">
        <v>49</v>
      </c>
      <c r="B76" s="31">
        <v>14</v>
      </c>
      <c r="C76" s="31">
        <v>6</v>
      </c>
      <c r="D76" s="31">
        <v>0</v>
      </c>
    </row>
    <row r="77" spans="1:4" x14ac:dyDescent="0.25">
      <c r="A77" s="31" t="s">
        <v>51</v>
      </c>
      <c r="B77" s="31">
        <v>7</v>
      </c>
      <c r="C77" s="31">
        <v>8</v>
      </c>
      <c r="D77" s="31">
        <v>5</v>
      </c>
    </row>
    <row r="78" spans="1:4" x14ac:dyDescent="0.25">
      <c r="A78" s="31" t="s">
        <v>52</v>
      </c>
      <c r="B78" s="31">
        <v>8</v>
      </c>
      <c r="C78" s="31">
        <v>4</v>
      </c>
      <c r="D78" s="31">
        <v>8</v>
      </c>
    </row>
    <row r="79" spans="1:4" x14ac:dyDescent="0.25">
      <c r="A79" s="31" t="s">
        <v>53</v>
      </c>
      <c r="B79" s="31">
        <v>13</v>
      </c>
      <c r="C79" s="31">
        <v>7</v>
      </c>
      <c r="D79" s="31">
        <v>0</v>
      </c>
    </row>
    <row r="80" spans="1:4" x14ac:dyDescent="0.25">
      <c r="A80" s="31" t="s">
        <v>54</v>
      </c>
      <c r="B80" s="31">
        <v>9</v>
      </c>
      <c r="C80" s="31">
        <v>9</v>
      </c>
      <c r="D80" s="31">
        <v>2</v>
      </c>
    </row>
    <row r="81" spans="1:4" x14ac:dyDescent="0.25">
      <c r="A81" s="31" t="s">
        <v>55</v>
      </c>
      <c r="B81" s="31">
        <v>18</v>
      </c>
      <c r="C81" s="31">
        <v>2</v>
      </c>
      <c r="D81" s="31">
        <v>0</v>
      </c>
    </row>
    <row r="82" spans="1:4" x14ac:dyDescent="0.25">
      <c r="A82" s="31" t="s">
        <v>56</v>
      </c>
      <c r="B82" s="31">
        <v>19</v>
      </c>
      <c r="C82" s="31">
        <v>1</v>
      </c>
      <c r="D82" s="31">
        <v>0</v>
      </c>
    </row>
    <row r="83" spans="1:4" x14ac:dyDescent="0.25">
      <c r="A83" s="31" t="s">
        <v>57</v>
      </c>
      <c r="B83" s="31">
        <v>12</v>
      </c>
      <c r="C83" s="31">
        <v>6</v>
      </c>
      <c r="D83" s="31">
        <v>2</v>
      </c>
    </row>
    <row r="84" spans="1:4" x14ac:dyDescent="0.25">
      <c r="A84" s="31" t="s">
        <v>58</v>
      </c>
      <c r="B84" s="31">
        <v>7</v>
      </c>
      <c r="C84" s="31">
        <v>8</v>
      </c>
      <c r="D84" s="31">
        <v>5</v>
      </c>
    </row>
    <row r="85" spans="1:4" x14ac:dyDescent="0.25">
      <c r="A85" s="31" t="s">
        <v>59</v>
      </c>
      <c r="B85" s="31">
        <v>16</v>
      </c>
      <c r="C85" s="31">
        <v>4</v>
      </c>
      <c r="D85" s="31">
        <v>0</v>
      </c>
    </row>
    <row r="86" spans="1:4" x14ac:dyDescent="0.25">
      <c r="A86" s="31" t="s">
        <v>60</v>
      </c>
      <c r="B86" s="31">
        <v>9</v>
      </c>
      <c r="C86" s="31">
        <v>7</v>
      </c>
      <c r="D86" s="31">
        <v>4</v>
      </c>
    </row>
    <row r="87" spans="1:4" x14ac:dyDescent="0.25">
      <c r="A87" s="67" t="s">
        <v>177</v>
      </c>
      <c r="B87" s="68">
        <f>SUM(B75:B86)</f>
        <v>145</v>
      </c>
      <c r="C87" s="68">
        <f>SUM(C75:C86)</f>
        <v>68</v>
      </c>
      <c r="D87" s="68">
        <f>SUM(D75:D86)</f>
        <v>27</v>
      </c>
    </row>
    <row r="89" spans="1:4" x14ac:dyDescent="0.25">
      <c r="A89" s="59" t="s">
        <v>185</v>
      </c>
      <c r="B89" s="43" t="s">
        <v>50</v>
      </c>
      <c r="C89" s="43" t="s">
        <v>48</v>
      </c>
      <c r="D89" s="43" t="s">
        <v>61</v>
      </c>
    </row>
    <row r="90" spans="1:4" x14ac:dyDescent="0.25">
      <c r="A90" s="31" t="s">
        <v>47</v>
      </c>
      <c r="B90" s="31">
        <v>13</v>
      </c>
      <c r="C90" s="31">
        <v>7</v>
      </c>
      <c r="D90" s="31">
        <v>0</v>
      </c>
    </row>
    <row r="91" spans="1:4" x14ac:dyDescent="0.25">
      <c r="A91" s="31" t="s">
        <v>49</v>
      </c>
      <c r="B91" s="31">
        <v>11</v>
      </c>
      <c r="C91" s="31">
        <v>6</v>
      </c>
      <c r="D91" s="31">
        <v>3</v>
      </c>
    </row>
    <row r="92" spans="1:4" x14ac:dyDescent="0.25">
      <c r="A92" s="31" t="s">
        <v>51</v>
      </c>
      <c r="B92" s="31">
        <v>15</v>
      </c>
      <c r="C92" s="31">
        <v>5</v>
      </c>
      <c r="D92" s="31">
        <v>0</v>
      </c>
    </row>
    <row r="93" spans="1:4" x14ac:dyDescent="0.25">
      <c r="A93" s="31" t="s">
        <v>52</v>
      </c>
      <c r="B93" s="31">
        <v>6</v>
      </c>
      <c r="C93" s="31">
        <v>10</v>
      </c>
      <c r="D93" s="31">
        <v>4</v>
      </c>
    </row>
    <row r="94" spans="1:4" x14ac:dyDescent="0.25">
      <c r="A94" s="31" t="s">
        <v>53</v>
      </c>
      <c r="B94" s="31">
        <v>16</v>
      </c>
      <c r="C94" s="31">
        <v>3</v>
      </c>
      <c r="D94" s="31">
        <v>1</v>
      </c>
    </row>
    <row r="95" spans="1:4" x14ac:dyDescent="0.25">
      <c r="A95" s="31" t="s">
        <v>54</v>
      </c>
      <c r="B95" s="31">
        <v>11</v>
      </c>
      <c r="C95" s="31">
        <v>6</v>
      </c>
      <c r="D95" s="31">
        <v>3</v>
      </c>
    </row>
    <row r="96" spans="1:4" x14ac:dyDescent="0.25">
      <c r="A96" s="31" t="s">
        <v>55</v>
      </c>
      <c r="B96" s="31">
        <v>19</v>
      </c>
      <c r="C96" s="31">
        <v>1</v>
      </c>
      <c r="D96" s="31">
        <v>0</v>
      </c>
    </row>
    <row r="97" spans="1:4" x14ac:dyDescent="0.25">
      <c r="A97" s="31" t="s">
        <v>56</v>
      </c>
      <c r="B97" s="31">
        <v>10</v>
      </c>
      <c r="C97" s="31">
        <v>8</v>
      </c>
      <c r="D97" s="31">
        <v>2</v>
      </c>
    </row>
    <row r="98" spans="1:4" x14ac:dyDescent="0.25">
      <c r="A98" s="31" t="s">
        <v>57</v>
      </c>
      <c r="B98" s="31">
        <v>11</v>
      </c>
      <c r="C98" s="31">
        <v>9</v>
      </c>
      <c r="D98" s="31">
        <v>0</v>
      </c>
    </row>
    <row r="99" spans="1:4" x14ac:dyDescent="0.25">
      <c r="A99" s="31" t="s">
        <v>58</v>
      </c>
      <c r="B99" s="31">
        <v>8</v>
      </c>
      <c r="C99" s="31">
        <v>8</v>
      </c>
      <c r="D99" s="31">
        <v>4</v>
      </c>
    </row>
    <row r="100" spans="1:4" x14ac:dyDescent="0.25">
      <c r="A100" s="31" t="s">
        <v>59</v>
      </c>
      <c r="B100" s="31">
        <v>12</v>
      </c>
      <c r="C100" s="31">
        <v>6</v>
      </c>
      <c r="D100" s="31">
        <v>2</v>
      </c>
    </row>
    <row r="101" spans="1:4" x14ac:dyDescent="0.25">
      <c r="A101" s="31" t="s">
        <v>60</v>
      </c>
      <c r="B101" s="31">
        <v>4</v>
      </c>
      <c r="C101" s="31">
        <v>11</v>
      </c>
      <c r="D101" s="31">
        <v>5</v>
      </c>
    </row>
    <row r="102" spans="1:4" x14ac:dyDescent="0.25">
      <c r="A102" s="67" t="s">
        <v>177</v>
      </c>
      <c r="B102" s="68">
        <f>SUM(B90:B101)</f>
        <v>136</v>
      </c>
      <c r="C102" s="68">
        <f>SUM(C90:C101)</f>
        <v>80</v>
      </c>
      <c r="D102" s="68">
        <f>SUM(D90:D101)</f>
        <v>24</v>
      </c>
    </row>
    <row r="104" spans="1:4" x14ac:dyDescent="0.25">
      <c r="A104" s="59" t="s">
        <v>186</v>
      </c>
      <c r="B104" s="43" t="s">
        <v>50</v>
      </c>
      <c r="C104" s="43" t="s">
        <v>48</v>
      </c>
      <c r="D104" s="43" t="s">
        <v>61</v>
      </c>
    </row>
    <row r="105" spans="1:4" x14ac:dyDescent="0.25">
      <c r="A105" s="31" t="s">
        <v>47</v>
      </c>
      <c r="B105" s="31">
        <v>12</v>
      </c>
      <c r="C105" s="31">
        <v>8</v>
      </c>
      <c r="D105" s="31">
        <v>0</v>
      </c>
    </row>
    <row r="106" spans="1:4" x14ac:dyDescent="0.25">
      <c r="A106" s="31" t="s">
        <v>49</v>
      </c>
      <c r="B106" s="31">
        <v>11</v>
      </c>
      <c r="C106" s="31">
        <v>8</v>
      </c>
      <c r="D106" s="31">
        <v>1</v>
      </c>
    </row>
    <row r="107" spans="1:4" x14ac:dyDescent="0.25">
      <c r="A107" s="31" t="s">
        <v>51</v>
      </c>
      <c r="B107" s="31">
        <v>18</v>
      </c>
      <c r="C107" s="31">
        <v>2</v>
      </c>
      <c r="D107" s="31">
        <v>0</v>
      </c>
    </row>
    <row r="108" spans="1:4" x14ac:dyDescent="0.25">
      <c r="A108" s="31" t="s">
        <v>52</v>
      </c>
      <c r="B108" s="31">
        <v>7</v>
      </c>
      <c r="C108" s="31">
        <v>12</v>
      </c>
      <c r="D108" s="31">
        <v>1</v>
      </c>
    </row>
    <row r="109" spans="1:4" x14ac:dyDescent="0.25">
      <c r="A109" s="31" t="s">
        <v>53</v>
      </c>
      <c r="B109" s="31">
        <v>11</v>
      </c>
      <c r="C109" s="31">
        <v>9</v>
      </c>
      <c r="D109" s="31">
        <v>0</v>
      </c>
    </row>
    <row r="110" spans="1:4" x14ac:dyDescent="0.25">
      <c r="A110" s="31" t="s">
        <v>54</v>
      </c>
      <c r="B110" s="31">
        <v>6</v>
      </c>
      <c r="C110" s="31">
        <v>10</v>
      </c>
      <c r="D110" s="31">
        <v>4</v>
      </c>
    </row>
    <row r="111" spans="1:4" x14ac:dyDescent="0.25">
      <c r="A111" s="31" t="s">
        <v>55</v>
      </c>
      <c r="B111" s="31">
        <v>10</v>
      </c>
      <c r="C111" s="31">
        <v>10</v>
      </c>
      <c r="D111" s="31">
        <v>0</v>
      </c>
    </row>
    <row r="112" spans="1:4" x14ac:dyDescent="0.25">
      <c r="A112" s="31" t="s">
        <v>56</v>
      </c>
      <c r="B112" s="31">
        <v>11</v>
      </c>
      <c r="C112" s="31">
        <v>9</v>
      </c>
      <c r="D112" s="31">
        <v>0</v>
      </c>
    </row>
    <row r="113" spans="1:5" x14ac:dyDescent="0.25">
      <c r="A113" s="31" t="s">
        <v>57</v>
      </c>
      <c r="B113" s="31">
        <v>14</v>
      </c>
      <c r="C113" s="31">
        <v>6</v>
      </c>
      <c r="D113" s="31">
        <v>0</v>
      </c>
    </row>
    <row r="114" spans="1:5" x14ac:dyDescent="0.25">
      <c r="A114" s="31" t="s">
        <v>58</v>
      </c>
      <c r="B114" s="31">
        <v>15</v>
      </c>
      <c r="C114" s="31">
        <v>5</v>
      </c>
      <c r="D114" s="31">
        <v>0</v>
      </c>
    </row>
    <row r="115" spans="1:5" x14ac:dyDescent="0.25">
      <c r="A115" s="31" t="s">
        <v>59</v>
      </c>
      <c r="B115" s="31">
        <v>15</v>
      </c>
      <c r="C115" s="31">
        <v>5</v>
      </c>
      <c r="D115" s="31">
        <v>0</v>
      </c>
    </row>
    <row r="116" spans="1:5" x14ac:dyDescent="0.25">
      <c r="A116" s="31" t="s">
        <v>60</v>
      </c>
      <c r="B116" s="31">
        <v>18</v>
      </c>
      <c r="C116" s="31">
        <v>2</v>
      </c>
      <c r="D116" s="31">
        <v>0</v>
      </c>
    </row>
    <row r="117" spans="1:5" x14ac:dyDescent="0.25">
      <c r="A117" s="67" t="s">
        <v>177</v>
      </c>
      <c r="B117" s="68">
        <f>SUM(B105:B116)</f>
        <v>148</v>
      </c>
      <c r="C117" s="68">
        <f>SUM(C105:C116)</f>
        <v>86</v>
      </c>
      <c r="D117" s="68">
        <f>SUM(D105:D116)</f>
        <v>6</v>
      </c>
    </row>
    <row r="119" spans="1:5" x14ac:dyDescent="0.25">
      <c r="A119" s="43" t="s">
        <v>187</v>
      </c>
      <c r="B119" s="43" t="s">
        <v>50</v>
      </c>
      <c r="C119" s="43" t="s">
        <v>48</v>
      </c>
      <c r="D119" s="43" t="s">
        <v>61</v>
      </c>
      <c r="E119" s="72" t="s">
        <v>177</v>
      </c>
    </row>
    <row r="120" spans="1:5" x14ac:dyDescent="0.25">
      <c r="A120" s="31" t="s">
        <v>137</v>
      </c>
      <c r="B120">
        <v>145</v>
      </c>
      <c r="C120">
        <v>68</v>
      </c>
      <c r="D120">
        <v>27</v>
      </c>
      <c r="E120" s="73">
        <f>SUM(B120:D120)</f>
        <v>240</v>
      </c>
    </row>
    <row r="121" spans="1:5" x14ac:dyDescent="0.25">
      <c r="A121" s="31" t="s">
        <v>42</v>
      </c>
      <c r="B121" s="31">
        <v>136</v>
      </c>
      <c r="C121" s="31">
        <v>80</v>
      </c>
      <c r="D121" s="31">
        <v>24</v>
      </c>
      <c r="E121" s="73">
        <f>SUM(B121:D121)</f>
        <v>240</v>
      </c>
    </row>
    <row r="122" spans="1:5" x14ac:dyDescent="0.25">
      <c r="A122" s="31" t="s">
        <v>43</v>
      </c>
      <c r="B122" s="31">
        <v>148</v>
      </c>
      <c r="C122" s="31">
        <v>86</v>
      </c>
      <c r="D122" s="31">
        <v>6</v>
      </c>
      <c r="E122" s="73">
        <f>SUM(B122:D122)</f>
        <v>240</v>
      </c>
    </row>
    <row r="124" spans="1:5" x14ac:dyDescent="0.25">
      <c r="A124" s="43" t="s">
        <v>188</v>
      </c>
      <c r="B124" s="43" t="s">
        <v>50</v>
      </c>
      <c r="C124" s="43" t="s">
        <v>48</v>
      </c>
      <c r="D124" s="43" t="s">
        <v>61</v>
      </c>
    </row>
    <row r="125" spans="1:5" x14ac:dyDescent="0.25">
      <c r="A125" s="31" t="s">
        <v>137</v>
      </c>
      <c r="B125" s="36">
        <f>145/E120</f>
        <v>0.60416666666666663</v>
      </c>
      <c r="C125" s="36">
        <f>68/E120</f>
        <v>0.28333333333333333</v>
      </c>
      <c r="D125" s="36">
        <f>27/E120</f>
        <v>0.1125</v>
      </c>
    </row>
    <row r="126" spans="1:5" x14ac:dyDescent="0.25">
      <c r="A126" s="31" t="s">
        <v>42</v>
      </c>
      <c r="B126" s="36">
        <f>136/E120</f>
        <v>0.56666666666666665</v>
      </c>
      <c r="C126" s="36">
        <f>80/E120</f>
        <v>0.33333333333333331</v>
      </c>
      <c r="D126" s="36">
        <f>24/E120</f>
        <v>0.1</v>
      </c>
    </row>
    <row r="127" spans="1:5" x14ac:dyDescent="0.25">
      <c r="A127" s="31" t="s">
        <v>43</v>
      </c>
      <c r="B127" s="36">
        <f>148/E120</f>
        <v>0.6166666666666667</v>
      </c>
      <c r="C127" s="36">
        <f>86/E120</f>
        <v>0.35833333333333334</v>
      </c>
      <c r="D127" s="36">
        <f>6/E122</f>
        <v>2.5000000000000001E-2</v>
      </c>
    </row>
    <row r="141" spans="1:4" x14ac:dyDescent="0.25">
      <c r="A141" s="46" t="s">
        <v>171</v>
      </c>
      <c r="B141" s="46"/>
      <c r="C141" s="46"/>
      <c r="D141" s="46"/>
    </row>
    <row r="142" spans="1:4" x14ac:dyDescent="0.25">
      <c r="A142" s="46" t="s">
        <v>191</v>
      </c>
      <c r="B142" s="46"/>
      <c r="C142" s="46"/>
      <c r="D142" s="46"/>
    </row>
    <row r="144" spans="1:4" x14ac:dyDescent="0.25">
      <c r="A144" s="59" t="s">
        <v>184</v>
      </c>
      <c r="B144" s="66" t="s">
        <v>50</v>
      </c>
      <c r="C144" s="66" t="s">
        <v>48</v>
      </c>
      <c r="D144" s="66" t="s">
        <v>61</v>
      </c>
    </row>
    <row r="145" spans="1:4" x14ac:dyDescent="0.25">
      <c r="A145" s="31" t="s">
        <v>47</v>
      </c>
      <c r="B145" s="31">
        <v>10</v>
      </c>
      <c r="C145" s="31">
        <v>9</v>
      </c>
      <c r="D145" s="31">
        <v>1</v>
      </c>
    </row>
    <row r="146" spans="1:4" x14ac:dyDescent="0.25">
      <c r="A146" s="31" t="s">
        <v>49</v>
      </c>
      <c r="B146" s="31">
        <v>10</v>
      </c>
      <c r="C146" s="31">
        <v>9</v>
      </c>
      <c r="D146" s="31">
        <v>1</v>
      </c>
    </row>
    <row r="147" spans="1:4" x14ac:dyDescent="0.25">
      <c r="A147" s="31" t="s">
        <v>51</v>
      </c>
      <c r="B147" s="31">
        <v>6</v>
      </c>
      <c r="C147" s="31">
        <v>10</v>
      </c>
      <c r="D147" s="31">
        <v>4</v>
      </c>
    </row>
    <row r="148" spans="1:4" x14ac:dyDescent="0.25">
      <c r="A148" s="31" t="s">
        <v>52</v>
      </c>
      <c r="B148" s="31">
        <v>11</v>
      </c>
      <c r="C148" s="31">
        <v>8</v>
      </c>
      <c r="D148" s="31">
        <v>1</v>
      </c>
    </row>
    <row r="149" spans="1:4" x14ac:dyDescent="0.25">
      <c r="A149" s="31" t="s">
        <v>53</v>
      </c>
      <c r="B149" s="31">
        <v>9</v>
      </c>
      <c r="C149" s="31">
        <v>10</v>
      </c>
      <c r="D149" s="31">
        <v>1</v>
      </c>
    </row>
    <row r="150" spans="1:4" x14ac:dyDescent="0.25">
      <c r="A150" s="31" t="s">
        <v>54</v>
      </c>
      <c r="B150" s="31">
        <v>11</v>
      </c>
      <c r="C150" s="31">
        <v>8</v>
      </c>
      <c r="D150" s="31">
        <v>1</v>
      </c>
    </row>
    <row r="151" spans="1:4" x14ac:dyDescent="0.25">
      <c r="A151" s="31" t="s">
        <v>55</v>
      </c>
      <c r="B151" s="31">
        <v>15</v>
      </c>
      <c r="C151" s="31">
        <v>4</v>
      </c>
      <c r="D151" s="31">
        <v>1</v>
      </c>
    </row>
    <row r="152" spans="1:4" x14ac:dyDescent="0.25">
      <c r="A152" s="31" t="s">
        <v>56</v>
      </c>
      <c r="B152" s="31">
        <v>13</v>
      </c>
      <c r="C152" s="31">
        <v>6</v>
      </c>
      <c r="D152" s="31">
        <v>1</v>
      </c>
    </row>
    <row r="153" spans="1:4" x14ac:dyDescent="0.25">
      <c r="A153" s="31" t="s">
        <v>57</v>
      </c>
      <c r="B153" s="31">
        <v>11</v>
      </c>
      <c r="C153" s="31">
        <v>7</v>
      </c>
      <c r="D153" s="31">
        <v>2</v>
      </c>
    </row>
    <row r="154" spans="1:4" x14ac:dyDescent="0.25">
      <c r="A154" s="31" t="s">
        <v>58</v>
      </c>
      <c r="B154" s="31">
        <v>6</v>
      </c>
      <c r="C154" s="31">
        <v>13</v>
      </c>
      <c r="D154" s="31">
        <v>1</v>
      </c>
    </row>
    <row r="155" spans="1:4" x14ac:dyDescent="0.25">
      <c r="A155" s="31" t="s">
        <v>59</v>
      </c>
      <c r="B155" s="31">
        <v>13</v>
      </c>
      <c r="C155" s="31">
        <v>5</v>
      </c>
      <c r="D155" s="31">
        <v>2</v>
      </c>
    </row>
    <row r="156" spans="1:4" x14ac:dyDescent="0.25">
      <c r="A156" s="31" t="s">
        <v>60</v>
      </c>
      <c r="B156" s="31">
        <v>9</v>
      </c>
      <c r="C156" s="31">
        <v>10</v>
      </c>
      <c r="D156" s="31">
        <v>1</v>
      </c>
    </row>
    <row r="157" spans="1:4" x14ac:dyDescent="0.25">
      <c r="A157" s="67" t="s">
        <v>177</v>
      </c>
      <c r="B157" s="68">
        <f>SUM(B145:B156)</f>
        <v>124</v>
      </c>
      <c r="C157" s="68">
        <f>SUM(C145:C156)</f>
        <v>99</v>
      </c>
      <c r="D157" s="68">
        <f>SUM(D145:D156)</f>
        <v>17</v>
      </c>
    </row>
    <row r="160" spans="1:4" x14ac:dyDescent="0.25">
      <c r="A160" s="59" t="s">
        <v>185</v>
      </c>
      <c r="B160" s="43" t="s">
        <v>50</v>
      </c>
      <c r="C160" s="43" t="s">
        <v>48</v>
      </c>
      <c r="D160" s="43" t="s">
        <v>61</v>
      </c>
    </row>
    <row r="161" spans="1:4" x14ac:dyDescent="0.25">
      <c r="A161" s="31" t="s">
        <v>47</v>
      </c>
      <c r="B161" s="31">
        <v>10</v>
      </c>
      <c r="C161" s="31">
        <v>8</v>
      </c>
      <c r="D161" s="31">
        <v>2</v>
      </c>
    </row>
    <row r="162" spans="1:4" x14ac:dyDescent="0.25">
      <c r="A162" s="31" t="s">
        <v>49</v>
      </c>
      <c r="B162" s="31">
        <v>9</v>
      </c>
      <c r="C162" s="31">
        <v>8</v>
      </c>
      <c r="D162" s="31">
        <v>3</v>
      </c>
    </row>
    <row r="163" spans="1:4" x14ac:dyDescent="0.25">
      <c r="A163" s="31" t="s">
        <v>51</v>
      </c>
      <c r="B163" s="31">
        <v>12</v>
      </c>
      <c r="C163" s="31">
        <v>6</v>
      </c>
      <c r="D163" s="31">
        <v>2</v>
      </c>
    </row>
    <row r="164" spans="1:4" x14ac:dyDescent="0.25">
      <c r="A164" s="31" t="s">
        <v>52</v>
      </c>
      <c r="B164" s="31">
        <v>5</v>
      </c>
      <c r="C164" s="31">
        <v>8</v>
      </c>
      <c r="D164" s="31">
        <v>7</v>
      </c>
    </row>
    <row r="165" spans="1:4" x14ac:dyDescent="0.25">
      <c r="A165" s="31" t="s">
        <v>53</v>
      </c>
      <c r="B165" s="31">
        <v>16</v>
      </c>
      <c r="C165" s="31">
        <v>3</v>
      </c>
      <c r="D165" s="31">
        <v>1</v>
      </c>
    </row>
    <row r="166" spans="1:4" x14ac:dyDescent="0.25">
      <c r="A166" s="31" t="s">
        <v>54</v>
      </c>
      <c r="B166" s="31">
        <v>14</v>
      </c>
      <c r="C166" s="31">
        <v>5</v>
      </c>
      <c r="D166" s="31">
        <v>1</v>
      </c>
    </row>
    <row r="167" spans="1:4" x14ac:dyDescent="0.25">
      <c r="A167" s="31" t="s">
        <v>55</v>
      </c>
      <c r="B167" s="31">
        <v>16</v>
      </c>
      <c r="C167" s="31">
        <v>2</v>
      </c>
      <c r="D167" s="31">
        <v>2</v>
      </c>
    </row>
    <row r="168" spans="1:4" x14ac:dyDescent="0.25">
      <c r="A168" s="31" t="s">
        <v>56</v>
      </c>
      <c r="B168" s="31">
        <v>12</v>
      </c>
      <c r="C168" s="31">
        <v>6</v>
      </c>
      <c r="D168" s="31">
        <v>2</v>
      </c>
    </row>
    <row r="169" spans="1:4" x14ac:dyDescent="0.25">
      <c r="A169" s="31" t="s">
        <v>57</v>
      </c>
      <c r="B169" s="31">
        <v>9</v>
      </c>
      <c r="C169" s="31">
        <v>9</v>
      </c>
      <c r="D169" s="31">
        <v>2</v>
      </c>
    </row>
    <row r="170" spans="1:4" x14ac:dyDescent="0.25">
      <c r="A170" s="31" t="s">
        <v>58</v>
      </c>
      <c r="B170" s="31">
        <v>9</v>
      </c>
      <c r="C170" s="31">
        <v>9</v>
      </c>
      <c r="D170" s="31">
        <v>2</v>
      </c>
    </row>
    <row r="171" spans="1:4" x14ac:dyDescent="0.25">
      <c r="A171" s="31" t="s">
        <v>59</v>
      </c>
      <c r="B171" s="31">
        <v>13</v>
      </c>
      <c r="C171" s="31">
        <v>5</v>
      </c>
      <c r="D171" s="31">
        <v>2</v>
      </c>
    </row>
    <row r="172" spans="1:4" x14ac:dyDescent="0.25">
      <c r="A172" s="31" t="s">
        <v>60</v>
      </c>
      <c r="B172" s="31">
        <v>8</v>
      </c>
      <c r="C172" s="31">
        <v>9</v>
      </c>
      <c r="D172" s="31">
        <v>3</v>
      </c>
    </row>
    <row r="173" spans="1:4" x14ac:dyDescent="0.25">
      <c r="A173" s="67" t="s">
        <v>177</v>
      </c>
      <c r="B173" s="68">
        <f>SUM(B161:B172)</f>
        <v>133</v>
      </c>
      <c r="C173" s="68">
        <f>SUM(C161:C172)</f>
        <v>78</v>
      </c>
      <c r="D173" s="68">
        <f>SUM(D161:D172)</f>
        <v>29</v>
      </c>
    </row>
    <row r="175" spans="1:4" x14ac:dyDescent="0.25">
      <c r="A175" s="59" t="s">
        <v>186</v>
      </c>
      <c r="B175" s="43" t="s">
        <v>50</v>
      </c>
      <c r="C175" s="43" t="s">
        <v>48</v>
      </c>
      <c r="D175" s="43" t="s">
        <v>61</v>
      </c>
    </row>
    <row r="176" spans="1:4" x14ac:dyDescent="0.25">
      <c r="A176" s="31" t="s">
        <v>47</v>
      </c>
      <c r="B176" s="74">
        <v>9</v>
      </c>
      <c r="C176" s="74">
        <v>5</v>
      </c>
      <c r="D176" s="74">
        <v>6</v>
      </c>
    </row>
    <row r="177" spans="1:5" x14ac:dyDescent="0.25">
      <c r="A177" s="31" t="s">
        <v>49</v>
      </c>
      <c r="B177" s="74">
        <v>8</v>
      </c>
      <c r="C177" s="74">
        <v>9</v>
      </c>
      <c r="D177" s="74">
        <v>3</v>
      </c>
    </row>
    <row r="178" spans="1:5" x14ac:dyDescent="0.25">
      <c r="A178" s="31" t="s">
        <v>51</v>
      </c>
      <c r="B178" s="74">
        <v>16</v>
      </c>
      <c r="C178" s="74">
        <v>3</v>
      </c>
      <c r="D178" s="74">
        <v>1</v>
      </c>
    </row>
    <row r="179" spans="1:5" x14ac:dyDescent="0.25">
      <c r="A179" s="31" t="s">
        <v>52</v>
      </c>
      <c r="B179" s="74">
        <v>6</v>
      </c>
      <c r="C179" s="74">
        <v>12</v>
      </c>
      <c r="D179" s="74">
        <v>2</v>
      </c>
    </row>
    <row r="180" spans="1:5" x14ac:dyDescent="0.25">
      <c r="A180" s="31" t="s">
        <v>53</v>
      </c>
      <c r="B180" s="74">
        <v>11</v>
      </c>
      <c r="C180" s="74">
        <v>7</v>
      </c>
      <c r="D180" s="74">
        <v>2</v>
      </c>
    </row>
    <row r="181" spans="1:5" x14ac:dyDescent="0.25">
      <c r="A181" s="31" t="s">
        <v>54</v>
      </c>
      <c r="B181" s="74">
        <v>5</v>
      </c>
      <c r="C181" s="74">
        <v>13</v>
      </c>
      <c r="D181" s="74">
        <v>2</v>
      </c>
    </row>
    <row r="182" spans="1:5" x14ac:dyDescent="0.25">
      <c r="A182" s="31" t="s">
        <v>55</v>
      </c>
      <c r="B182" s="74">
        <v>9</v>
      </c>
      <c r="C182" s="74">
        <v>9</v>
      </c>
      <c r="D182" s="74">
        <v>2</v>
      </c>
    </row>
    <row r="183" spans="1:5" x14ac:dyDescent="0.25">
      <c r="A183" s="31" t="s">
        <v>56</v>
      </c>
      <c r="B183" s="74">
        <v>7</v>
      </c>
      <c r="C183" s="74">
        <v>11</v>
      </c>
      <c r="D183" s="74">
        <v>2</v>
      </c>
    </row>
    <row r="184" spans="1:5" x14ac:dyDescent="0.25">
      <c r="A184" s="31" t="s">
        <v>57</v>
      </c>
      <c r="B184" s="74">
        <v>12</v>
      </c>
      <c r="C184" s="74">
        <v>5</v>
      </c>
      <c r="D184" s="74">
        <v>3</v>
      </c>
    </row>
    <row r="185" spans="1:5" x14ac:dyDescent="0.25">
      <c r="A185" s="31" t="s">
        <v>58</v>
      </c>
      <c r="B185" s="74">
        <v>11</v>
      </c>
      <c r="C185" s="74">
        <v>8</v>
      </c>
      <c r="D185" s="74">
        <v>1</v>
      </c>
    </row>
    <row r="186" spans="1:5" x14ac:dyDescent="0.25">
      <c r="A186" s="31" t="s">
        <v>59</v>
      </c>
      <c r="B186" s="74">
        <v>10</v>
      </c>
      <c r="C186" s="74">
        <v>8</v>
      </c>
      <c r="D186" s="74">
        <v>2</v>
      </c>
    </row>
    <row r="187" spans="1:5" x14ac:dyDescent="0.25">
      <c r="A187" s="31" t="s">
        <v>60</v>
      </c>
      <c r="B187" s="74">
        <v>12</v>
      </c>
      <c r="C187" s="74">
        <v>7</v>
      </c>
      <c r="D187" s="74">
        <v>1</v>
      </c>
    </row>
    <row r="188" spans="1:5" x14ac:dyDescent="0.25">
      <c r="A188" s="67" t="s">
        <v>177</v>
      </c>
      <c r="B188" s="68">
        <f>SUM(B176:B187)</f>
        <v>116</v>
      </c>
      <c r="C188" s="68">
        <f>SUM(C176:C187)</f>
        <v>97</v>
      </c>
      <c r="D188" s="68">
        <f>SUM(D176:D187)</f>
        <v>27</v>
      </c>
    </row>
    <row r="190" spans="1:5" x14ac:dyDescent="0.25">
      <c r="A190" s="43" t="s">
        <v>187</v>
      </c>
      <c r="B190" s="43" t="s">
        <v>50</v>
      </c>
      <c r="C190" s="43" t="s">
        <v>48</v>
      </c>
      <c r="D190" s="43" t="s">
        <v>61</v>
      </c>
      <c r="E190" s="81" t="s">
        <v>177</v>
      </c>
    </row>
    <row r="191" spans="1:5" x14ac:dyDescent="0.25">
      <c r="A191" s="31" t="s">
        <v>137</v>
      </c>
      <c r="B191" s="31">
        <v>124</v>
      </c>
      <c r="C191" s="31">
        <v>99</v>
      </c>
      <c r="D191" s="31">
        <v>17</v>
      </c>
      <c r="E191" s="73">
        <f>SUM(B191:D191)</f>
        <v>240</v>
      </c>
    </row>
    <row r="192" spans="1:5" x14ac:dyDescent="0.25">
      <c r="A192" s="31" t="s">
        <v>42</v>
      </c>
      <c r="B192" s="31">
        <v>133</v>
      </c>
      <c r="C192" s="31">
        <v>78</v>
      </c>
      <c r="D192" s="31">
        <v>29</v>
      </c>
      <c r="E192" s="73">
        <f>SUM(B192:D192)</f>
        <v>240</v>
      </c>
    </row>
    <row r="193" spans="1:5" x14ac:dyDescent="0.25">
      <c r="A193" s="31" t="s">
        <v>43</v>
      </c>
      <c r="B193" s="31">
        <v>116</v>
      </c>
      <c r="C193" s="31">
        <v>97</v>
      </c>
      <c r="D193" s="31">
        <v>27</v>
      </c>
      <c r="E193" s="73">
        <f>SUM(B193:D193)</f>
        <v>240</v>
      </c>
    </row>
    <row r="195" spans="1:5" x14ac:dyDescent="0.25">
      <c r="A195" s="43" t="s">
        <v>188</v>
      </c>
      <c r="B195" s="43" t="s">
        <v>50</v>
      </c>
      <c r="C195" s="43" t="s">
        <v>48</v>
      </c>
      <c r="D195" s="43" t="s">
        <v>61</v>
      </c>
    </row>
    <row r="196" spans="1:5" x14ac:dyDescent="0.25">
      <c r="A196" s="31" t="s">
        <v>137</v>
      </c>
      <c r="B196" s="36">
        <f>124/E191</f>
        <v>0.51666666666666672</v>
      </c>
      <c r="C196" s="36">
        <f>99/E191</f>
        <v>0.41249999999999998</v>
      </c>
      <c r="D196" s="36">
        <f>17/E191</f>
        <v>7.0833333333333331E-2</v>
      </c>
    </row>
    <row r="197" spans="1:5" x14ac:dyDescent="0.25">
      <c r="A197" s="31" t="s">
        <v>42</v>
      </c>
      <c r="B197" s="36">
        <f>133/E191</f>
        <v>0.5541666666666667</v>
      </c>
      <c r="C197" s="36">
        <f>78/E191</f>
        <v>0.32500000000000001</v>
      </c>
      <c r="D197" s="36">
        <f>29/E191</f>
        <v>0.12083333333333333</v>
      </c>
    </row>
    <row r="198" spans="1:5" x14ac:dyDescent="0.25">
      <c r="A198" s="31" t="s">
        <v>43</v>
      </c>
      <c r="B198" s="36">
        <f>116/E191</f>
        <v>0.48333333333333334</v>
      </c>
      <c r="C198" s="36">
        <f>97/E191</f>
        <v>0.40416666666666667</v>
      </c>
      <c r="D198" s="36">
        <f>27/E193</f>
        <v>0.1125</v>
      </c>
    </row>
    <row r="208" spans="1:5" x14ac:dyDescent="0.25">
      <c r="A208" t="s">
        <v>199</v>
      </c>
    </row>
    <row r="210" spans="1:5" x14ac:dyDescent="0.25">
      <c r="A210" t="s">
        <v>200</v>
      </c>
    </row>
    <row r="212" spans="1:5" x14ac:dyDescent="0.25">
      <c r="A212" s="43" t="s">
        <v>187</v>
      </c>
      <c r="B212" s="68" t="s">
        <v>50</v>
      </c>
      <c r="C212" s="68" t="s">
        <v>48</v>
      </c>
      <c r="D212" s="68" t="s">
        <v>61</v>
      </c>
      <c r="E212" s="81" t="s">
        <v>177</v>
      </c>
    </row>
    <row r="213" spans="1:5" x14ac:dyDescent="0.25">
      <c r="A213" s="31" t="s">
        <v>137</v>
      </c>
      <c r="B213" s="45">
        <v>129</v>
      </c>
      <c r="C213" s="45">
        <v>94</v>
      </c>
      <c r="D213" s="45">
        <v>17</v>
      </c>
      <c r="E213" s="73">
        <f>SUM(B213:D213)</f>
        <v>240</v>
      </c>
    </row>
    <row r="214" spans="1:5" x14ac:dyDescent="0.25">
      <c r="A214" s="31" t="s">
        <v>42</v>
      </c>
      <c r="B214" s="45">
        <v>99</v>
      </c>
      <c r="C214" s="45">
        <v>106</v>
      </c>
      <c r="D214" s="45">
        <v>35</v>
      </c>
      <c r="E214" s="73">
        <f>SUM(B214:D214)</f>
        <v>240</v>
      </c>
    </row>
    <row r="215" spans="1:5" x14ac:dyDescent="0.25">
      <c r="A215" s="31" t="s">
        <v>43</v>
      </c>
      <c r="B215" s="45">
        <v>112</v>
      </c>
      <c r="C215" s="45">
        <v>92</v>
      </c>
      <c r="D215" s="45">
        <v>36</v>
      </c>
      <c r="E215" s="73">
        <f>SUM(B215:D215)</f>
        <v>240</v>
      </c>
    </row>
    <row r="217" spans="1:5" x14ac:dyDescent="0.25">
      <c r="A217" t="s">
        <v>192</v>
      </c>
    </row>
    <row r="219" spans="1:5" x14ac:dyDescent="0.25">
      <c r="A219" s="43" t="s">
        <v>187</v>
      </c>
      <c r="B219" s="43" t="s">
        <v>50</v>
      </c>
      <c r="C219" s="43" t="s">
        <v>48</v>
      </c>
      <c r="D219" s="43" t="s">
        <v>61</v>
      </c>
      <c r="E219" s="81" t="s">
        <v>177</v>
      </c>
    </row>
    <row r="220" spans="1:5" x14ac:dyDescent="0.25">
      <c r="A220" s="31" t="s">
        <v>137</v>
      </c>
      <c r="B220">
        <v>145</v>
      </c>
      <c r="C220">
        <v>68</v>
      </c>
      <c r="D220">
        <v>27</v>
      </c>
      <c r="E220" s="73">
        <f>SUM(B220:D220)</f>
        <v>240</v>
      </c>
    </row>
    <row r="221" spans="1:5" x14ac:dyDescent="0.25">
      <c r="A221" s="31" t="s">
        <v>42</v>
      </c>
      <c r="B221" s="31">
        <v>136</v>
      </c>
      <c r="C221" s="31">
        <v>80</v>
      </c>
      <c r="D221" s="31">
        <v>24</v>
      </c>
      <c r="E221" s="73">
        <f>SUM(B221:D221)</f>
        <v>240</v>
      </c>
    </row>
    <row r="222" spans="1:5" x14ac:dyDescent="0.25">
      <c r="A222" s="31" t="s">
        <v>43</v>
      </c>
      <c r="B222" s="31">
        <v>148</v>
      </c>
      <c r="C222" s="31">
        <v>86</v>
      </c>
      <c r="D222" s="31">
        <v>6</v>
      </c>
      <c r="E222" s="73">
        <f>SUM(B222:D222)</f>
        <v>240</v>
      </c>
    </row>
    <row r="224" spans="1:5" x14ac:dyDescent="0.25">
      <c r="A224" t="s">
        <v>194</v>
      </c>
    </row>
    <row r="226" spans="1:5" x14ac:dyDescent="0.25">
      <c r="A226" s="43" t="s">
        <v>187</v>
      </c>
      <c r="B226" s="43" t="s">
        <v>50</v>
      </c>
      <c r="C226" s="43" t="s">
        <v>48</v>
      </c>
      <c r="D226" s="43" t="s">
        <v>61</v>
      </c>
      <c r="E226" s="81" t="s">
        <v>177</v>
      </c>
    </row>
    <row r="227" spans="1:5" x14ac:dyDescent="0.25">
      <c r="A227" s="31" t="s">
        <v>137</v>
      </c>
      <c r="B227" s="31">
        <v>124</v>
      </c>
      <c r="C227" s="31">
        <v>99</v>
      </c>
      <c r="D227" s="31">
        <v>17</v>
      </c>
      <c r="E227" s="73">
        <f>SUM(B227:D227)</f>
        <v>240</v>
      </c>
    </row>
    <row r="228" spans="1:5" x14ac:dyDescent="0.25">
      <c r="A228" s="31" t="s">
        <v>42</v>
      </c>
      <c r="B228" s="31">
        <v>133</v>
      </c>
      <c r="C228" s="31">
        <v>78</v>
      </c>
      <c r="D228" s="31">
        <v>29</v>
      </c>
      <c r="E228" s="73">
        <f>SUM(B228:D228)</f>
        <v>240</v>
      </c>
    </row>
    <row r="229" spans="1:5" x14ac:dyDescent="0.25">
      <c r="A229" s="31" t="s">
        <v>43</v>
      </c>
      <c r="B229" s="31">
        <v>116</v>
      </c>
      <c r="C229" s="31">
        <v>97</v>
      </c>
      <c r="D229" s="31">
        <v>27</v>
      </c>
      <c r="E229" s="73">
        <f>SUM(B229:D229)</f>
        <v>240</v>
      </c>
    </row>
    <row r="230" spans="1:5" x14ac:dyDescent="0.25">
      <c r="A230" s="48"/>
      <c r="B230" s="48"/>
      <c r="C230" s="48"/>
      <c r="D230" s="48"/>
      <c r="E230" s="85"/>
    </row>
    <row r="231" spans="1:5" x14ac:dyDescent="0.25">
      <c r="A231" s="82" t="s">
        <v>201</v>
      </c>
      <c r="B231" s="48"/>
      <c r="C231" s="48"/>
      <c r="D231" s="48"/>
      <c r="E231" s="85"/>
    </row>
    <row r="233" spans="1:5" x14ac:dyDescent="0.25">
      <c r="A233" s="82" t="s">
        <v>187</v>
      </c>
      <c r="B233" s="82" t="s">
        <v>50</v>
      </c>
      <c r="C233" s="82" t="s">
        <v>48</v>
      </c>
      <c r="D233" s="82" t="s">
        <v>61</v>
      </c>
      <c r="E233" s="82" t="s">
        <v>177</v>
      </c>
    </row>
    <row r="234" spans="1:5" x14ac:dyDescent="0.25">
      <c r="A234" s="83" t="s">
        <v>137</v>
      </c>
      <c r="B234" s="83">
        <f t="shared" ref="B234:D236" si="0">B213+B220+B227</f>
        <v>398</v>
      </c>
      <c r="C234" s="83">
        <f t="shared" si="0"/>
        <v>261</v>
      </c>
      <c r="D234" s="83">
        <f t="shared" si="0"/>
        <v>61</v>
      </c>
      <c r="E234" s="84">
        <f>SUM(B234:D234)</f>
        <v>720</v>
      </c>
    </row>
    <row r="235" spans="1:5" x14ac:dyDescent="0.25">
      <c r="A235" s="83" t="s">
        <v>42</v>
      </c>
      <c r="B235" s="83">
        <f t="shared" si="0"/>
        <v>368</v>
      </c>
      <c r="C235" s="83">
        <f t="shared" si="0"/>
        <v>264</v>
      </c>
      <c r="D235" s="83">
        <f t="shared" si="0"/>
        <v>88</v>
      </c>
      <c r="E235" s="84">
        <f>SUM(B235:D235)</f>
        <v>720</v>
      </c>
    </row>
    <row r="236" spans="1:5" x14ac:dyDescent="0.25">
      <c r="A236" s="83" t="s">
        <v>43</v>
      </c>
      <c r="B236" s="83">
        <f t="shared" si="0"/>
        <v>376</v>
      </c>
      <c r="C236" s="83">
        <f t="shared" si="0"/>
        <v>275</v>
      </c>
      <c r="D236" s="83">
        <f t="shared" si="0"/>
        <v>69</v>
      </c>
      <c r="E236" s="84">
        <f>SUM(B236:D236)</f>
        <v>720</v>
      </c>
    </row>
    <row r="238" spans="1:5" x14ac:dyDescent="0.25">
      <c r="A238" s="82" t="s">
        <v>188</v>
      </c>
      <c r="B238" s="82" t="s">
        <v>50</v>
      </c>
      <c r="C238" s="82" t="s">
        <v>48</v>
      </c>
      <c r="D238" s="82" t="s">
        <v>61</v>
      </c>
    </row>
    <row r="239" spans="1:5" x14ac:dyDescent="0.25">
      <c r="A239" s="83" t="s">
        <v>137</v>
      </c>
      <c r="B239" s="103">
        <f>B234/$E$234</f>
        <v>0.55277777777777781</v>
      </c>
      <c r="C239" s="103">
        <f t="shared" ref="C239:D239" si="1">C234/$E$234</f>
        <v>0.36249999999999999</v>
      </c>
      <c r="D239" s="103">
        <f t="shared" si="1"/>
        <v>8.4722222222222227E-2</v>
      </c>
    </row>
    <row r="240" spans="1:5" x14ac:dyDescent="0.25">
      <c r="A240" s="83" t="s">
        <v>42</v>
      </c>
      <c r="B240" s="86">
        <f t="shared" ref="B240:D241" si="2">B235/$E$234</f>
        <v>0.51111111111111107</v>
      </c>
      <c r="C240" s="86">
        <f t="shared" si="2"/>
        <v>0.36666666666666664</v>
      </c>
      <c r="D240" s="86">
        <f t="shared" si="2"/>
        <v>0.12222222222222222</v>
      </c>
    </row>
    <row r="241" spans="1:4" x14ac:dyDescent="0.25">
      <c r="A241" s="83" t="s">
        <v>43</v>
      </c>
      <c r="B241" s="86">
        <f t="shared" si="2"/>
        <v>0.52222222222222225</v>
      </c>
      <c r="C241" s="86">
        <f t="shared" si="2"/>
        <v>0.38194444444444442</v>
      </c>
      <c r="D241" s="86">
        <f t="shared" si="2"/>
        <v>9.583333333333334E-2</v>
      </c>
    </row>
    <row r="261" spans="1:13" x14ac:dyDescent="0.25">
      <c r="B261" s="104" t="s">
        <v>200</v>
      </c>
      <c r="C261" s="105"/>
      <c r="D261" s="79"/>
      <c r="E261" s="104" t="s">
        <v>192</v>
      </c>
      <c r="F261" s="105"/>
      <c r="G261" s="79"/>
      <c r="H261" s="104" t="s">
        <v>194</v>
      </c>
      <c r="I261" s="105"/>
      <c r="J261" s="79"/>
      <c r="K261" s="95" t="s">
        <v>177</v>
      </c>
      <c r="L261" s="96"/>
      <c r="M261" s="97"/>
    </row>
    <row r="262" spans="1:13" x14ac:dyDescent="0.25">
      <c r="A262" s="59" t="s">
        <v>184</v>
      </c>
      <c r="B262" s="66" t="s">
        <v>50</v>
      </c>
      <c r="C262" s="66" t="s">
        <v>48</v>
      </c>
      <c r="D262" s="66" t="s">
        <v>61</v>
      </c>
      <c r="E262" s="66" t="s">
        <v>50</v>
      </c>
      <c r="F262" s="66" t="s">
        <v>48</v>
      </c>
      <c r="G262" s="66" t="s">
        <v>61</v>
      </c>
      <c r="H262" s="66" t="s">
        <v>50</v>
      </c>
      <c r="I262" s="66" t="s">
        <v>48</v>
      </c>
      <c r="J262" s="66" t="s">
        <v>61</v>
      </c>
      <c r="K262" s="66" t="s">
        <v>50</v>
      </c>
      <c r="L262" s="66" t="s">
        <v>48</v>
      </c>
      <c r="M262" s="66" t="s">
        <v>61</v>
      </c>
    </row>
    <row r="263" spans="1:13" x14ac:dyDescent="0.25">
      <c r="A263" s="7" t="s">
        <v>47</v>
      </c>
      <c r="B263" s="45">
        <v>8</v>
      </c>
      <c r="C263" s="45">
        <v>11</v>
      </c>
      <c r="D263" s="45">
        <v>1</v>
      </c>
      <c r="E263" s="31">
        <v>13</v>
      </c>
      <c r="F263" s="31">
        <v>6</v>
      </c>
      <c r="G263" s="31">
        <v>1</v>
      </c>
      <c r="H263" s="31">
        <v>10</v>
      </c>
      <c r="I263" s="31">
        <v>9</v>
      </c>
      <c r="J263" s="31">
        <v>1</v>
      </c>
      <c r="K263" s="31">
        <f>B263+E263+H263</f>
        <v>31</v>
      </c>
      <c r="L263" s="31">
        <f>C263+F263+I263</f>
        <v>26</v>
      </c>
      <c r="M263" s="31">
        <f>D263+G263+J263</f>
        <v>3</v>
      </c>
    </row>
    <row r="264" spans="1:13" x14ac:dyDescent="0.25">
      <c r="A264" s="9" t="s">
        <v>49</v>
      </c>
      <c r="B264" s="45">
        <v>13</v>
      </c>
      <c r="C264" s="45">
        <v>5</v>
      </c>
      <c r="D264" s="45">
        <v>2</v>
      </c>
      <c r="E264" s="31">
        <v>14</v>
      </c>
      <c r="F264" s="31">
        <v>6</v>
      </c>
      <c r="G264" s="31">
        <v>0</v>
      </c>
      <c r="H264" s="31">
        <v>10</v>
      </c>
      <c r="I264" s="31">
        <v>9</v>
      </c>
      <c r="J264" s="31">
        <v>1</v>
      </c>
      <c r="K264" s="31">
        <f t="shared" ref="K264:K274" si="3">B264+E264+H264</f>
        <v>37</v>
      </c>
      <c r="L264" s="31">
        <f t="shared" ref="L264:L275" si="4">C264+F264+I264</f>
        <v>20</v>
      </c>
      <c r="M264" s="31">
        <f t="shared" ref="M264:M275" si="5">D264+G264+J264</f>
        <v>3</v>
      </c>
    </row>
    <row r="265" spans="1:13" x14ac:dyDescent="0.25">
      <c r="A265" s="9" t="s">
        <v>51</v>
      </c>
      <c r="B265" s="45">
        <v>4</v>
      </c>
      <c r="C265" s="45">
        <v>8</v>
      </c>
      <c r="D265" s="45">
        <v>8</v>
      </c>
      <c r="E265" s="31">
        <v>7</v>
      </c>
      <c r="F265" s="31">
        <v>8</v>
      </c>
      <c r="G265" s="31">
        <v>5</v>
      </c>
      <c r="H265" s="31">
        <v>6</v>
      </c>
      <c r="I265" s="31">
        <v>10</v>
      </c>
      <c r="J265" s="31">
        <v>4</v>
      </c>
      <c r="K265" s="31">
        <f t="shared" si="3"/>
        <v>17</v>
      </c>
      <c r="L265" s="31">
        <f t="shared" si="4"/>
        <v>26</v>
      </c>
      <c r="M265" s="31">
        <f t="shared" si="5"/>
        <v>17</v>
      </c>
    </row>
    <row r="266" spans="1:13" x14ac:dyDescent="0.25">
      <c r="A266" s="7" t="s">
        <v>52</v>
      </c>
      <c r="B266" s="45">
        <v>11</v>
      </c>
      <c r="C266" s="45">
        <v>5</v>
      </c>
      <c r="D266" s="45">
        <v>4</v>
      </c>
      <c r="E266" s="31">
        <v>8</v>
      </c>
      <c r="F266" s="31">
        <v>4</v>
      </c>
      <c r="G266" s="31">
        <v>8</v>
      </c>
      <c r="H266" s="31">
        <v>11</v>
      </c>
      <c r="I266" s="31">
        <v>8</v>
      </c>
      <c r="J266" s="31">
        <v>1</v>
      </c>
      <c r="K266" s="31">
        <f t="shared" si="3"/>
        <v>30</v>
      </c>
      <c r="L266" s="31">
        <f t="shared" si="4"/>
        <v>17</v>
      </c>
      <c r="M266" s="31">
        <f t="shared" si="5"/>
        <v>13</v>
      </c>
    </row>
    <row r="267" spans="1:13" x14ac:dyDescent="0.25">
      <c r="A267" s="7" t="s">
        <v>53</v>
      </c>
      <c r="B267" s="45">
        <v>11</v>
      </c>
      <c r="C267" s="45">
        <v>9</v>
      </c>
      <c r="D267" s="45">
        <v>0</v>
      </c>
      <c r="E267" s="31">
        <v>13</v>
      </c>
      <c r="F267" s="31">
        <v>7</v>
      </c>
      <c r="G267" s="31">
        <v>0</v>
      </c>
      <c r="H267" s="31">
        <v>9</v>
      </c>
      <c r="I267" s="31">
        <v>10</v>
      </c>
      <c r="J267" s="31">
        <v>1</v>
      </c>
      <c r="K267" s="31">
        <f t="shared" si="3"/>
        <v>33</v>
      </c>
      <c r="L267" s="31">
        <f t="shared" si="4"/>
        <v>26</v>
      </c>
      <c r="M267" s="31">
        <f t="shared" si="5"/>
        <v>1</v>
      </c>
    </row>
    <row r="268" spans="1:13" x14ac:dyDescent="0.25">
      <c r="A268" s="7" t="s">
        <v>54</v>
      </c>
      <c r="B268" s="45">
        <v>12</v>
      </c>
      <c r="C268" s="45">
        <v>8</v>
      </c>
      <c r="D268" s="45">
        <v>0</v>
      </c>
      <c r="E268" s="31">
        <v>9</v>
      </c>
      <c r="F268" s="31">
        <v>9</v>
      </c>
      <c r="G268" s="31">
        <v>2</v>
      </c>
      <c r="H268" s="31">
        <v>11</v>
      </c>
      <c r="I268" s="31">
        <v>8</v>
      </c>
      <c r="J268" s="31">
        <v>1</v>
      </c>
      <c r="K268" s="31">
        <f t="shared" si="3"/>
        <v>32</v>
      </c>
      <c r="L268" s="31">
        <f t="shared" si="4"/>
        <v>25</v>
      </c>
      <c r="M268" s="31">
        <f t="shared" si="5"/>
        <v>3</v>
      </c>
    </row>
    <row r="269" spans="1:13" x14ac:dyDescent="0.25">
      <c r="A269" s="7" t="s">
        <v>55</v>
      </c>
      <c r="B269" s="45">
        <v>12</v>
      </c>
      <c r="C269" s="45">
        <v>8</v>
      </c>
      <c r="D269" s="45">
        <v>0</v>
      </c>
      <c r="E269" s="31">
        <v>18</v>
      </c>
      <c r="F269" s="31">
        <v>2</v>
      </c>
      <c r="G269" s="31">
        <v>0</v>
      </c>
      <c r="H269" s="31">
        <v>15</v>
      </c>
      <c r="I269" s="31">
        <v>4</v>
      </c>
      <c r="J269" s="31">
        <v>1</v>
      </c>
      <c r="K269" s="31">
        <f t="shared" si="3"/>
        <v>45</v>
      </c>
      <c r="L269" s="31">
        <f t="shared" si="4"/>
        <v>14</v>
      </c>
      <c r="M269" s="31">
        <f t="shared" si="5"/>
        <v>1</v>
      </c>
    </row>
    <row r="270" spans="1:13" x14ac:dyDescent="0.25">
      <c r="A270" s="7" t="s">
        <v>56</v>
      </c>
      <c r="B270" s="45">
        <v>14</v>
      </c>
      <c r="C270" s="45">
        <v>6</v>
      </c>
      <c r="D270" s="45">
        <v>0</v>
      </c>
      <c r="E270" s="31">
        <v>19</v>
      </c>
      <c r="F270" s="31">
        <v>1</v>
      </c>
      <c r="G270" s="31">
        <v>0</v>
      </c>
      <c r="H270" s="31">
        <v>13</v>
      </c>
      <c r="I270" s="31">
        <v>6</v>
      </c>
      <c r="J270" s="31">
        <v>1</v>
      </c>
      <c r="K270" s="31">
        <f t="shared" si="3"/>
        <v>46</v>
      </c>
      <c r="L270" s="31">
        <f t="shared" si="4"/>
        <v>13</v>
      </c>
      <c r="M270" s="31">
        <f t="shared" si="5"/>
        <v>1</v>
      </c>
    </row>
    <row r="271" spans="1:13" x14ac:dyDescent="0.25">
      <c r="A271" s="7" t="s">
        <v>57</v>
      </c>
      <c r="B271" s="45">
        <v>11</v>
      </c>
      <c r="C271" s="45">
        <v>9</v>
      </c>
      <c r="D271" s="45">
        <v>0</v>
      </c>
      <c r="E271" s="31">
        <v>12</v>
      </c>
      <c r="F271" s="31">
        <v>6</v>
      </c>
      <c r="G271" s="31">
        <v>2</v>
      </c>
      <c r="H271" s="31">
        <v>11</v>
      </c>
      <c r="I271" s="31">
        <v>7</v>
      </c>
      <c r="J271" s="31">
        <v>2</v>
      </c>
      <c r="K271" s="31">
        <f t="shared" si="3"/>
        <v>34</v>
      </c>
      <c r="L271" s="31">
        <f t="shared" si="4"/>
        <v>22</v>
      </c>
      <c r="M271" s="31">
        <f t="shared" si="5"/>
        <v>4</v>
      </c>
    </row>
    <row r="272" spans="1:13" x14ac:dyDescent="0.25">
      <c r="A272" s="7" t="s">
        <v>58</v>
      </c>
      <c r="B272" s="45">
        <v>7</v>
      </c>
      <c r="C272" s="45">
        <v>13</v>
      </c>
      <c r="D272" s="45">
        <v>0</v>
      </c>
      <c r="E272" s="31">
        <v>7</v>
      </c>
      <c r="F272" s="31">
        <v>8</v>
      </c>
      <c r="G272" s="31">
        <v>5</v>
      </c>
      <c r="H272" s="31">
        <v>6</v>
      </c>
      <c r="I272" s="31">
        <v>13</v>
      </c>
      <c r="J272" s="31">
        <v>1</v>
      </c>
      <c r="K272" s="31">
        <f t="shared" si="3"/>
        <v>20</v>
      </c>
      <c r="L272" s="31">
        <f t="shared" si="4"/>
        <v>34</v>
      </c>
      <c r="M272" s="31">
        <f t="shared" si="5"/>
        <v>6</v>
      </c>
    </row>
    <row r="273" spans="1:13" x14ac:dyDescent="0.25">
      <c r="A273" s="7" t="s">
        <v>59</v>
      </c>
      <c r="B273" s="45">
        <v>15</v>
      </c>
      <c r="C273" s="45">
        <v>5</v>
      </c>
      <c r="D273" s="45">
        <v>0</v>
      </c>
      <c r="E273" s="31">
        <v>16</v>
      </c>
      <c r="F273" s="31">
        <v>4</v>
      </c>
      <c r="G273" s="31">
        <v>0</v>
      </c>
      <c r="H273" s="31">
        <v>13</v>
      </c>
      <c r="I273" s="31">
        <v>5</v>
      </c>
      <c r="J273" s="31">
        <v>2</v>
      </c>
      <c r="K273" s="31">
        <f t="shared" si="3"/>
        <v>44</v>
      </c>
      <c r="L273" s="31">
        <f t="shared" si="4"/>
        <v>14</v>
      </c>
      <c r="M273" s="31">
        <f t="shared" si="5"/>
        <v>2</v>
      </c>
    </row>
    <row r="274" spans="1:13" x14ac:dyDescent="0.25">
      <c r="A274" s="7" t="s">
        <v>60</v>
      </c>
      <c r="B274" s="45">
        <v>11</v>
      </c>
      <c r="C274" s="45">
        <v>7</v>
      </c>
      <c r="D274" s="45">
        <v>2</v>
      </c>
      <c r="E274" s="31">
        <v>9</v>
      </c>
      <c r="F274" s="31">
        <v>7</v>
      </c>
      <c r="G274" s="31">
        <v>4</v>
      </c>
      <c r="H274" s="31">
        <v>9</v>
      </c>
      <c r="I274" s="31">
        <v>10</v>
      </c>
      <c r="J274" s="31">
        <v>1</v>
      </c>
      <c r="K274" s="31">
        <f t="shared" si="3"/>
        <v>29</v>
      </c>
      <c r="L274" s="106">
        <f>C274+F274+I274</f>
        <v>24</v>
      </c>
      <c r="M274" s="106">
        <f t="shared" si="5"/>
        <v>7</v>
      </c>
    </row>
    <row r="275" spans="1:13" x14ac:dyDescent="0.25">
      <c r="A275" s="67" t="s">
        <v>177</v>
      </c>
      <c r="B275" s="68">
        <f t="shared" ref="B275:K275" si="6">SUM(B263:B274)</f>
        <v>129</v>
      </c>
      <c r="C275" s="68">
        <f t="shared" si="6"/>
        <v>94</v>
      </c>
      <c r="D275" s="68">
        <f t="shared" si="6"/>
        <v>17</v>
      </c>
      <c r="E275" s="68">
        <f t="shared" si="6"/>
        <v>145</v>
      </c>
      <c r="F275" s="68">
        <f t="shared" si="6"/>
        <v>68</v>
      </c>
      <c r="G275" s="68">
        <f t="shared" si="6"/>
        <v>27</v>
      </c>
      <c r="H275" s="68">
        <f t="shared" si="6"/>
        <v>124</v>
      </c>
      <c r="I275" s="68">
        <f t="shared" si="6"/>
        <v>99</v>
      </c>
      <c r="J275" s="68">
        <f t="shared" si="6"/>
        <v>17</v>
      </c>
      <c r="K275" s="68">
        <f t="shared" si="6"/>
        <v>398</v>
      </c>
      <c r="L275" s="68">
        <f t="shared" si="4"/>
        <v>261</v>
      </c>
      <c r="M275" s="68">
        <f t="shared" si="5"/>
        <v>61</v>
      </c>
    </row>
    <row r="276" spans="1:13" x14ac:dyDescent="0.25">
      <c r="A276" s="107"/>
      <c r="B276" s="108"/>
      <c r="C276" s="108"/>
      <c r="D276" s="108"/>
      <c r="E276" s="108"/>
      <c r="F276" s="108"/>
      <c r="G276" s="108"/>
      <c r="H276" s="108"/>
      <c r="I276" s="108"/>
      <c r="J276" s="108"/>
      <c r="K276" s="108"/>
      <c r="L276" s="108"/>
      <c r="M276" s="108"/>
    </row>
    <row r="277" spans="1:13" x14ac:dyDescent="0.25">
      <c r="B277" s="104" t="s">
        <v>177</v>
      </c>
      <c r="C277" s="105"/>
      <c r="D277" s="79"/>
    </row>
    <row r="278" spans="1:13" x14ac:dyDescent="0.25">
      <c r="A278" s="59" t="s">
        <v>184</v>
      </c>
      <c r="B278" s="109" t="s">
        <v>50</v>
      </c>
      <c r="C278" s="96" t="s">
        <v>48</v>
      </c>
      <c r="D278" s="109" t="s">
        <v>61</v>
      </c>
    </row>
    <row r="279" spans="1:13" x14ac:dyDescent="0.25">
      <c r="A279" s="7" t="s">
        <v>47</v>
      </c>
      <c r="B279" s="66">
        <v>31</v>
      </c>
      <c r="C279" s="66">
        <v>26</v>
      </c>
      <c r="D279" s="66">
        <v>3</v>
      </c>
    </row>
    <row r="280" spans="1:13" x14ac:dyDescent="0.25">
      <c r="A280" s="9" t="s">
        <v>49</v>
      </c>
      <c r="B280" s="31">
        <v>37</v>
      </c>
      <c r="C280" s="31">
        <v>20</v>
      </c>
      <c r="D280" s="31">
        <v>3</v>
      </c>
    </row>
    <row r="281" spans="1:13" x14ac:dyDescent="0.25">
      <c r="A281" s="9" t="s">
        <v>51</v>
      </c>
      <c r="B281" s="31">
        <v>17</v>
      </c>
      <c r="C281" s="31">
        <v>26</v>
      </c>
      <c r="D281" s="31">
        <v>17</v>
      </c>
    </row>
    <row r="282" spans="1:13" x14ac:dyDescent="0.25">
      <c r="A282" s="7" t="s">
        <v>52</v>
      </c>
      <c r="B282" s="31">
        <v>30</v>
      </c>
      <c r="C282" s="31">
        <v>17</v>
      </c>
      <c r="D282" s="31">
        <v>13</v>
      </c>
    </row>
    <row r="283" spans="1:13" x14ac:dyDescent="0.25">
      <c r="A283" s="7" t="s">
        <v>53</v>
      </c>
      <c r="B283" s="31">
        <v>33</v>
      </c>
      <c r="C283" s="31">
        <v>26</v>
      </c>
      <c r="D283" s="31">
        <v>1</v>
      </c>
    </row>
    <row r="284" spans="1:13" x14ac:dyDescent="0.25">
      <c r="A284" s="7" t="s">
        <v>54</v>
      </c>
      <c r="B284" s="31">
        <v>32</v>
      </c>
      <c r="C284" s="31">
        <v>25</v>
      </c>
      <c r="D284" s="31">
        <v>3</v>
      </c>
    </row>
    <row r="285" spans="1:13" x14ac:dyDescent="0.25">
      <c r="A285" s="7" t="s">
        <v>55</v>
      </c>
      <c r="B285" s="31">
        <v>45</v>
      </c>
      <c r="C285" s="31">
        <v>14</v>
      </c>
      <c r="D285" s="31">
        <v>1</v>
      </c>
    </row>
    <row r="286" spans="1:13" x14ac:dyDescent="0.25">
      <c r="A286" s="7" t="s">
        <v>56</v>
      </c>
      <c r="B286" s="31">
        <v>46</v>
      </c>
      <c r="C286" s="31">
        <v>13</v>
      </c>
      <c r="D286" s="31">
        <v>1</v>
      </c>
    </row>
    <row r="287" spans="1:13" x14ac:dyDescent="0.25">
      <c r="A287" s="7" t="s">
        <v>57</v>
      </c>
      <c r="B287" s="31">
        <v>34</v>
      </c>
      <c r="C287" s="31">
        <v>22</v>
      </c>
      <c r="D287" s="31">
        <v>4</v>
      </c>
    </row>
    <row r="288" spans="1:13" x14ac:dyDescent="0.25">
      <c r="A288" s="7" t="s">
        <v>58</v>
      </c>
      <c r="B288" s="31">
        <v>20</v>
      </c>
      <c r="C288" s="31">
        <v>34</v>
      </c>
      <c r="D288" s="31">
        <v>6</v>
      </c>
    </row>
    <row r="289" spans="1:13" x14ac:dyDescent="0.25">
      <c r="A289" s="7" t="s">
        <v>59</v>
      </c>
      <c r="B289" s="31">
        <v>44</v>
      </c>
      <c r="C289" s="31">
        <v>14</v>
      </c>
      <c r="D289" s="31">
        <v>2</v>
      </c>
    </row>
    <row r="290" spans="1:13" x14ac:dyDescent="0.25">
      <c r="A290" s="7" t="s">
        <v>60</v>
      </c>
      <c r="B290" s="31">
        <v>29</v>
      </c>
      <c r="C290" s="31">
        <v>24</v>
      </c>
      <c r="D290" s="31">
        <v>7</v>
      </c>
    </row>
    <row r="291" spans="1:13" x14ac:dyDescent="0.25">
      <c r="A291" s="67" t="s">
        <v>177</v>
      </c>
      <c r="B291" s="68">
        <f>SUM(B279:B290)</f>
        <v>398</v>
      </c>
      <c r="C291" s="68">
        <f>SUM(C279:C290)</f>
        <v>261</v>
      </c>
      <c r="D291" s="68">
        <f>SUM(D279:D290)</f>
        <v>61</v>
      </c>
    </row>
    <row r="292" spans="1:13" x14ac:dyDescent="0.25">
      <c r="B292" s="108"/>
      <c r="C292" s="108"/>
      <c r="D292" s="108"/>
    </row>
    <row r="293" spans="1:13" x14ac:dyDescent="0.25">
      <c r="B293" s="48"/>
      <c r="C293" s="48"/>
      <c r="D293" s="48"/>
    </row>
    <row r="294" spans="1:13" x14ac:dyDescent="0.25">
      <c r="B294" s="104" t="s">
        <v>200</v>
      </c>
      <c r="C294" s="105"/>
      <c r="D294" s="79"/>
      <c r="E294" s="104" t="s">
        <v>192</v>
      </c>
      <c r="F294" s="105"/>
      <c r="G294" s="79"/>
      <c r="H294" s="104" t="s">
        <v>194</v>
      </c>
      <c r="I294" s="105"/>
      <c r="J294" s="79"/>
      <c r="K294" s="110" t="s">
        <v>177</v>
      </c>
      <c r="L294" s="111"/>
      <c r="M294" s="112"/>
    </row>
    <row r="295" spans="1:13" x14ac:dyDescent="0.25">
      <c r="A295" s="59" t="s">
        <v>185</v>
      </c>
      <c r="B295" s="66" t="s">
        <v>50</v>
      </c>
      <c r="C295" s="66" t="s">
        <v>48</v>
      </c>
      <c r="D295" s="66" t="s">
        <v>61</v>
      </c>
      <c r="E295" s="66" t="s">
        <v>50</v>
      </c>
      <c r="F295" s="66" t="s">
        <v>48</v>
      </c>
      <c r="G295" s="66" t="s">
        <v>61</v>
      </c>
      <c r="H295" s="66" t="s">
        <v>50</v>
      </c>
      <c r="I295" s="66" t="s">
        <v>48</v>
      </c>
      <c r="J295" s="66" t="s">
        <v>61</v>
      </c>
      <c r="K295" s="66" t="s">
        <v>50</v>
      </c>
      <c r="L295" s="66" t="s">
        <v>48</v>
      </c>
      <c r="M295" s="66" t="s">
        <v>61</v>
      </c>
    </row>
    <row r="296" spans="1:13" x14ac:dyDescent="0.25">
      <c r="A296" s="7" t="s">
        <v>47</v>
      </c>
      <c r="B296" s="45">
        <v>6</v>
      </c>
      <c r="C296" s="45">
        <v>13</v>
      </c>
      <c r="D296" s="45">
        <v>1</v>
      </c>
      <c r="E296" s="31">
        <v>13</v>
      </c>
      <c r="F296" s="31">
        <v>7</v>
      </c>
      <c r="G296" s="31">
        <v>0</v>
      </c>
      <c r="H296" s="31">
        <v>10</v>
      </c>
      <c r="I296" s="31">
        <v>8</v>
      </c>
      <c r="J296" s="31">
        <v>2</v>
      </c>
      <c r="K296" s="31">
        <f t="shared" ref="K296:M298" si="7">B296+E296+H296</f>
        <v>29</v>
      </c>
      <c r="L296" s="31">
        <f t="shared" si="7"/>
        <v>28</v>
      </c>
      <c r="M296" s="31">
        <f t="shared" si="7"/>
        <v>3</v>
      </c>
    </row>
    <row r="297" spans="1:13" x14ac:dyDescent="0.25">
      <c r="A297" s="9" t="s">
        <v>49</v>
      </c>
      <c r="B297" s="45">
        <v>6</v>
      </c>
      <c r="C297" s="45">
        <v>10</v>
      </c>
      <c r="D297" s="45">
        <v>4</v>
      </c>
      <c r="E297" s="31">
        <v>11</v>
      </c>
      <c r="F297" s="31">
        <v>6</v>
      </c>
      <c r="G297" s="31">
        <v>3</v>
      </c>
      <c r="H297" s="31">
        <v>9</v>
      </c>
      <c r="I297" s="31">
        <v>8</v>
      </c>
      <c r="J297" s="31">
        <v>3</v>
      </c>
      <c r="K297" s="31">
        <f t="shared" si="7"/>
        <v>26</v>
      </c>
      <c r="L297" s="31">
        <f t="shared" si="7"/>
        <v>24</v>
      </c>
      <c r="M297" s="31">
        <f t="shared" si="7"/>
        <v>10</v>
      </c>
    </row>
    <row r="298" spans="1:13" x14ac:dyDescent="0.25">
      <c r="A298" s="9" t="s">
        <v>51</v>
      </c>
      <c r="B298" s="45">
        <v>7</v>
      </c>
      <c r="C298" s="45">
        <v>11</v>
      </c>
      <c r="D298" s="45">
        <v>2</v>
      </c>
      <c r="E298" s="31">
        <v>15</v>
      </c>
      <c r="F298" s="31">
        <v>5</v>
      </c>
      <c r="G298" s="31">
        <v>0</v>
      </c>
      <c r="H298" s="31">
        <v>12</v>
      </c>
      <c r="I298" s="31">
        <v>6</v>
      </c>
      <c r="J298" s="31">
        <v>2</v>
      </c>
      <c r="K298" s="31">
        <f t="shared" si="7"/>
        <v>34</v>
      </c>
      <c r="L298" s="31">
        <f t="shared" si="7"/>
        <v>22</v>
      </c>
      <c r="M298" s="31">
        <f t="shared" si="7"/>
        <v>4</v>
      </c>
    </row>
    <row r="299" spans="1:13" x14ac:dyDescent="0.25">
      <c r="A299" s="7" t="s">
        <v>52</v>
      </c>
      <c r="B299" s="45">
        <v>12</v>
      </c>
      <c r="C299" s="45">
        <v>4</v>
      </c>
      <c r="D299" s="45">
        <v>4</v>
      </c>
      <c r="E299" s="31">
        <v>6</v>
      </c>
      <c r="F299" s="31">
        <v>10</v>
      </c>
      <c r="G299" s="31">
        <v>4</v>
      </c>
      <c r="H299" s="31">
        <v>5</v>
      </c>
      <c r="I299" s="31">
        <v>8</v>
      </c>
      <c r="J299" s="31">
        <v>7</v>
      </c>
      <c r="K299" s="31">
        <f t="shared" ref="K299:K306" si="8">B299+E299+H299</f>
        <v>23</v>
      </c>
      <c r="L299" s="31">
        <f t="shared" ref="L299:L303" si="9">C299+F299+I299</f>
        <v>22</v>
      </c>
      <c r="M299" s="31">
        <f t="shared" ref="M299:M307" si="10">D299+G299+J299</f>
        <v>15</v>
      </c>
    </row>
    <row r="300" spans="1:13" x14ac:dyDescent="0.25">
      <c r="A300" s="7" t="s">
        <v>53</v>
      </c>
      <c r="B300" s="45">
        <v>16</v>
      </c>
      <c r="C300" s="45">
        <v>4</v>
      </c>
      <c r="D300" s="45">
        <v>0</v>
      </c>
      <c r="E300" s="31">
        <v>16</v>
      </c>
      <c r="F300" s="31">
        <v>3</v>
      </c>
      <c r="G300" s="31">
        <v>1</v>
      </c>
      <c r="H300" s="31">
        <v>16</v>
      </c>
      <c r="I300" s="31">
        <v>3</v>
      </c>
      <c r="J300" s="31">
        <v>1</v>
      </c>
      <c r="K300" s="31">
        <f t="shared" si="8"/>
        <v>48</v>
      </c>
      <c r="L300" s="31">
        <f t="shared" si="9"/>
        <v>10</v>
      </c>
      <c r="M300" s="31">
        <f t="shared" si="10"/>
        <v>2</v>
      </c>
    </row>
    <row r="301" spans="1:13" x14ac:dyDescent="0.25">
      <c r="A301" s="7" t="s">
        <v>54</v>
      </c>
      <c r="B301" s="45">
        <v>10</v>
      </c>
      <c r="C301" s="45">
        <v>7</v>
      </c>
      <c r="D301" s="45">
        <v>3</v>
      </c>
      <c r="E301" s="31">
        <v>11</v>
      </c>
      <c r="F301" s="31">
        <v>6</v>
      </c>
      <c r="G301" s="31">
        <v>3</v>
      </c>
      <c r="H301" s="31">
        <v>14</v>
      </c>
      <c r="I301" s="31">
        <v>5</v>
      </c>
      <c r="J301" s="31">
        <v>1</v>
      </c>
      <c r="K301" s="31">
        <f t="shared" si="8"/>
        <v>35</v>
      </c>
      <c r="L301" s="31">
        <f t="shared" si="9"/>
        <v>18</v>
      </c>
      <c r="M301" s="31">
        <f t="shared" si="10"/>
        <v>7</v>
      </c>
    </row>
    <row r="302" spans="1:13" x14ac:dyDescent="0.25">
      <c r="A302" s="7" t="s">
        <v>55</v>
      </c>
      <c r="B302" s="45">
        <v>16</v>
      </c>
      <c r="C302" s="45">
        <v>4</v>
      </c>
      <c r="D302" s="45">
        <v>0</v>
      </c>
      <c r="E302" s="31">
        <v>19</v>
      </c>
      <c r="F302" s="31">
        <v>1</v>
      </c>
      <c r="G302" s="31">
        <v>0</v>
      </c>
      <c r="H302" s="31">
        <v>16</v>
      </c>
      <c r="I302" s="31">
        <v>2</v>
      </c>
      <c r="J302" s="31">
        <v>2</v>
      </c>
      <c r="K302" s="31">
        <f t="shared" si="8"/>
        <v>51</v>
      </c>
      <c r="L302" s="31">
        <f t="shared" si="9"/>
        <v>7</v>
      </c>
      <c r="M302" s="31">
        <f t="shared" si="10"/>
        <v>2</v>
      </c>
    </row>
    <row r="303" spans="1:13" x14ac:dyDescent="0.25">
      <c r="A303" s="7" t="s">
        <v>56</v>
      </c>
      <c r="B303" s="45">
        <v>8</v>
      </c>
      <c r="C303" s="45">
        <v>11</v>
      </c>
      <c r="D303" s="45">
        <v>1</v>
      </c>
      <c r="E303" s="31">
        <v>10</v>
      </c>
      <c r="F303" s="31">
        <v>8</v>
      </c>
      <c r="G303" s="31">
        <v>2</v>
      </c>
      <c r="H303" s="31">
        <v>12</v>
      </c>
      <c r="I303" s="31">
        <v>6</v>
      </c>
      <c r="J303" s="31">
        <v>2</v>
      </c>
      <c r="K303" s="31">
        <f t="shared" si="8"/>
        <v>30</v>
      </c>
      <c r="L303" s="31">
        <f t="shared" si="9"/>
        <v>25</v>
      </c>
      <c r="M303" s="31">
        <f t="shared" si="10"/>
        <v>5</v>
      </c>
    </row>
    <row r="304" spans="1:13" x14ac:dyDescent="0.25">
      <c r="A304" s="7" t="s">
        <v>57</v>
      </c>
      <c r="B304" s="45">
        <v>2</v>
      </c>
      <c r="C304" s="45">
        <v>11</v>
      </c>
      <c r="D304" s="45">
        <v>7</v>
      </c>
      <c r="E304" s="31">
        <v>11</v>
      </c>
      <c r="F304" s="31">
        <v>9</v>
      </c>
      <c r="G304" s="31">
        <v>0</v>
      </c>
      <c r="H304" s="31">
        <v>9</v>
      </c>
      <c r="I304" s="31">
        <v>9</v>
      </c>
      <c r="J304" s="31">
        <v>2</v>
      </c>
      <c r="K304" s="31">
        <f t="shared" si="8"/>
        <v>22</v>
      </c>
      <c r="L304" s="31">
        <f>C304+F304+I304</f>
        <v>29</v>
      </c>
      <c r="M304" s="31">
        <f t="shared" si="10"/>
        <v>9</v>
      </c>
    </row>
    <row r="305" spans="1:13" x14ac:dyDescent="0.25">
      <c r="A305" s="7" t="s">
        <v>58</v>
      </c>
      <c r="B305" s="45">
        <v>6</v>
      </c>
      <c r="C305" s="45">
        <v>12</v>
      </c>
      <c r="D305" s="45">
        <v>2</v>
      </c>
      <c r="E305" s="31">
        <v>8</v>
      </c>
      <c r="F305" s="31">
        <v>8</v>
      </c>
      <c r="G305" s="31">
        <v>4</v>
      </c>
      <c r="H305" s="31">
        <v>9</v>
      </c>
      <c r="I305" s="31">
        <v>9</v>
      </c>
      <c r="J305" s="31">
        <v>2</v>
      </c>
      <c r="K305" s="31">
        <f t="shared" si="8"/>
        <v>23</v>
      </c>
      <c r="L305" s="31">
        <f>C305+F305+I305</f>
        <v>29</v>
      </c>
      <c r="M305" s="31">
        <f t="shared" si="10"/>
        <v>8</v>
      </c>
    </row>
    <row r="306" spans="1:13" x14ac:dyDescent="0.25">
      <c r="A306" s="7" t="s">
        <v>59</v>
      </c>
      <c r="B306" s="45">
        <v>7</v>
      </c>
      <c r="C306" s="45">
        <v>11</v>
      </c>
      <c r="D306" s="45">
        <v>2</v>
      </c>
      <c r="E306" s="31">
        <v>12</v>
      </c>
      <c r="F306" s="31">
        <v>6</v>
      </c>
      <c r="G306" s="31">
        <v>2</v>
      </c>
      <c r="H306" s="31">
        <v>13</v>
      </c>
      <c r="I306" s="31">
        <v>5</v>
      </c>
      <c r="J306" s="31">
        <v>2</v>
      </c>
      <c r="K306" s="31">
        <f t="shared" si="8"/>
        <v>32</v>
      </c>
      <c r="L306" s="31">
        <f>C306+F306+I306</f>
        <v>22</v>
      </c>
      <c r="M306" s="31">
        <f t="shared" si="10"/>
        <v>6</v>
      </c>
    </row>
    <row r="307" spans="1:13" x14ac:dyDescent="0.25">
      <c r="A307" s="7" t="s">
        <v>60</v>
      </c>
      <c r="B307" s="45">
        <v>3</v>
      </c>
      <c r="C307" s="45">
        <v>8</v>
      </c>
      <c r="D307" s="45">
        <v>9</v>
      </c>
      <c r="E307" s="31">
        <v>4</v>
      </c>
      <c r="F307" s="31">
        <v>11</v>
      </c>
      <c r="G307" s="31">
        <v>5</v>
      </c>
      <c r="H307" s="31">
        <v>8</v>
      </c>
      <c r="I307" s="31">
        <v>9</v>
      </c>
      <c r="J307" s="31">
        <v>3</v>
      </c>
      <c r="K307" s="31">
        <f>B307+E307+H307</f>
        <v>15</v>
      </c>
      <c r="L307" s="31">
        <f>C307+F307+I307</f>
        <v>28</v>
      </c>
      <c r="M307" s="31">
        <f t="shared" si="10"/>
        <v>17</v>
      </c>
    </row>
    <row r="308" spans="1:13" x14ac:dyDescent="0.25">
      <c r="A308" s="67" t="s">
        <v>177</v>
      </c>
      <c r="B308" s="68">
        <f t="shared" ref="B308:J308" si="11">SUM(B296:B307)</f>
        <v>99</v>
      </c>
      <c r="C308" s="68">
        <f t="shared" si="11"/>
        <v>106</v>
      </c>
      <c r="D308" s="68">
        <f t="shared" si="11"/>
        <v>35</v>
      </c>
      <c r="E308" s="68">
        <f t="shared" si="11"/>
        <v>136</v>
      </c>
      <c r="F308" s="68">
        <f t="shared" si="11"/>
        <v>80</v>
      </c>
      <c r="G308" s="68">
        <f t="shared" si="11"/>
        <v>24</v>
      </c>
      <c r="H308" s="68">
        <f t="shared" si="11"/>
        <v>133</v>
      </c>
      <c r="I308" s="68">
        <f t="shared" si="11"/>
        <v>78</v>
      </c>
      <c r="J308" s="68">
        <f t="shared" si="11"/>
        <v>29</v>
      </c>
      <c r="K308" s="66">
        <f>B308+E308+H308</f>
        <v>368</v>
      </c>
      <c r="L308" s="66">
        <f>C308+F308+I308</f>
        <v>264</v>
      </c>
      <c r="M308" s="66">
        <f t="shared" ref="M308" si="12">D308+G308+J308</f>
        <v>88</v>
      </c>
    </row>
    <row r="311" spans="1:13" x14ac:dyDescent="0.25">
      <c r="B311" s="104" t="s">
        <v>177</v>
      </c>
      <c r="C311" s="105"/>
      <c r="D311" s="79"/>
    </row>
    <row r="312" spans="1:13" x14ac:dyDescent="0.25">
      <c r="A312" s="59" t="s">
        <v>185</v>
      </c>
      <c r="B312" s="43" t="s">
        <v>50</v>
      </c>
      <c r="C312" s="43" t="s">
        <v>48</v>
      </c>
      <c r="D312" s="43" t="s">
        <v>61</v>
      </c>
    </row>
    <row r="313" spans="1:13" x14ac:dyDescent="0.25">
      <c r="A313" s="7" t="s">
        <v>47</v>
      </c>
      <c r="B313" s="31">
        <v>29</v>
      </c>
      <c r="C313" s="31">
        <v>28</v>
      </c>
      <c r="D313" s="31">
        <v>3</v>
      </c>
    </row>
    <row r="314" spans="1:13" x14ac:dyDescent="0.25">
      <c r="A314" s="9" t="s">
        <v>49</v>
      </c>
      <c r="B314" s="31">
        <v>26</v>
      </c>
      <c r="C314" s="31">
        <v>24</v>
      </c>
      <c r="D314" s="31">
        <v>10</v>
      </c>
    </row>
    <row r="315" spans="1:13" x14ac:dyDescent="0.25">
      <c r="A315" s="9" t="s">
        <v>51</v>
      </c>
      <c r="B315" s="31">
        <v>34</v>
      </c>
      <c r="C315" s="31">
        <v>22</v>
      </c>
      <c r="D315" s="31">
        <v>4</v>
      </c>
    </row>
    <row r="316" spans="1:13" x14ac:dyDescent="0.25">
      <c r="A316" s="7" t="s">
        <v>52</v>
      </c>
      <c r="B316" s="31">
        <v>23</v>
      </c>
      <c r="C316" s="31">
        <v>22</v>
      </c>
      <c r="D316" s="31">
        <v>15</v>
      </c>
    </row>
    <row r="317" spans="1:13" x14ac:dyDescent="0.25">
      <c r="A317" s="7" t="s">
        <v>53</v>
      </c>
      <c r="B317" s="31">
        <v>48</v>
      </c>
      <c r="C317" s="31">
        <v>10</v>
      </c>
      <c r="D317" s="31">
        <v>2</v>
      </c>
    </row>
    <row r="318" spans="1:13" x14ac:dyDescent="0.25">
      <c r="A318" s="7" t="s">
        <v>54</v>
      </c>
      <c r="B318" s="31">
        <v>35</v>
      </c>
      <c r="C318" s="31">
        <v>18</v>
      </c>
      <c r="D318" s="31">
        <v>7</v>
      </c>
    </row>
    <row r="319" spans="1:13" x14ac:dyDescent="0.25">
      <c r="A319" s="7" t="s">
        <v>55</v>
      </c>
      <c r="B319" s="31">
        <v>51</v>
      </c>
      <c r="C319" s="31">
        <v>7</v>
      </c>
      <c r="D319" s="31">
        <v>2</v>
      </c>
    </row>
    <row r="320" spans="1:13" x14ac:dyDescent="0.25">
      <c r="A320" s="7" t="s">
        <v>56</v>
      </c>
      <c r="B320" s="31">
        <v>30</v>
      </c>
      <c r="C320" s="31">
        <v>25</v>
      </c>
      <c r="D320" s="31">
        <v>5</v>
      </c>
    </row>
    <row r="321" spans="1:13" x14ac:dyDescent="0.25">
      <c r="A321" s="7" t="s">
        <v>57</v>
      </c>
      <c r="B321" s="31">
        <v>22</v>
      </c>
      <c r="C321" s="31">
        <v>29</v>
      </c>
      <c r="D321" s="31">
        <v>9</v>
      </c>
    </row>
    <row r="322" spans="1:13" x14ac:dyDescent="0.25">
      <c r="A322" s="7" t="s">
        <v>58</v>
      </c>
      <c r="B322" s="31">
        <v>23</v>
      </c>
      <c r="C322" s="31">
        <v>29</v>
      </c>
      <c r="D322" s="31">
        <v>8</v>
      </c>
    </row>
    <row r="323" spans="1:13" x14ac:dyDescent="0.25">
      <c r="A323" s="7" t="s">
        <v>59</v>
      </c>
      <c r="B323" s="31">
        <v>32</v>
      </c>
      <c r="C323" s="31">
        <v>22</v>
      </c>
      <c r="D323" s="31">
        <v>6</v>
      </c>
    </row>
    <row r="324" spans="1:13" x14ac:dyDescent="0.25">
      <c r="A324" s="7" t="s">
        <v>60</v>
      </c>
      <c r="B324" s="31">
        <v>15</v>
      </c>
      <c r="C324" s="31">
        <v>28</v>
      </c>
      <c r="D324" s="31">
        <v>17</v>
      </c>
    </row>
    <row r="325" spans="1:13" x14ac:dyDescent="0.25">
      <c r="A325" s="67" t="s">
        <v>177</v>
      </c>
      <c r="B325" s="66">
        <v>368</v>
      </c>
      <c r="C325" s="66">
        <v>264</v>
      </c>
      <c r="D325" s="66">
        <v>88</v>
      </c>
    </row>
    <row r="328" spans="1:13" x14ac:dyDescent="0.25">
      <c r="B328" s="104" t="s">
        <v>200</v>
      </c>
      <c r="C328" s="105"/>
      <c r="D328" s="79"/>
      <c r="E328" s="104" t="s">
        <v>192</v>
      </c>
      <c r="F328" s="105"/>
      <c r="G328" s="79"/>
      <c r="H328" s="104" t="s">
        <v>194</v>
      </c>
      <c r="I328" s="105"/>
      <c r="J328" s="79"/>
      <c r="K328" s="110" t="s">
        <v>177</v>
      </c>
      <c r="L328" s="111"/>
      <c r="M328" s="112"/>
    </row>
    <row r="329" spans="1:13" x14ac:dyDescent="0.25">
      <c r="A329" s="59" t="s">
        <v>186</v>
      </c>
      <c r="B329" s="68" t="s">
        <v>50</v>
      </c>
      <c r="C329" s="68" t="s">
        <v>48</v>
      </c>
      <c r="D329" s="68" t="s">
        <v>61</v>
      </c>
      <c r="E329" s="43" t="s">
        <v>50</v>
      </c>
      <c r="F329" s="43" t="s">
        <v>48</v>
      </c>
      <c r="G329" s="43" t="s">
        <v>61</v>
      </c>
      <c r="H329" s="43" t="s">
        <v>50</v>
      </c>
      <c r="I329" s="43" t="s">
        <v>48</v>
      </c>
      <c r="J329" s="43" t="s">
        <v>61</v>
      </c>
      <c r="K329" s="43" t="s">
        <v>50</v>
      </c>
      <c r="L329" s="43" t="s">
        <v>48</v>
      </c>
      <c r="M329" s="43" t="s">
        <v>61</v>
      </c>
    </row>
    <row r="330" spans="1:13" x14ac:dyDescent="0.25">
      <c r="A330" s="31" t="s">
        <v>47</v>
      </c>
      <c r="B330" s="45">
        <v>2</v>
      </c>
      <c r="C330" s="45">
        <v>13</v>
      </c>
      <c r="D330" s="45">
        <v>5</v>
      </c>
      <c r="E330" s="31">
        <v>12</v>
      </c>
      <c r="F330" s="31">
        <v>8</v>
      </c>
      <c r="G330" s="31">
        <v>0</v>
      </c>
      <c r="H330" s="74">
        <v>9</v>
      </c>
      <c r="I330" s="74">
        <v>5</v>
      </c>
      <c r="J330" s="74">
        <v>6</v>
      </c>
      <c r="K330" s="31">
        <f>B330+E330+H330</f>
        <v>23</v>
      </c>
      <c r="L330" s="31">
        <f>C330+F330+I330</f>
        <v>26</v>
      </c>
      <c r="M330" s="31">
        <f>D330+G330+J330</f>
        <v>11</v>
      </c>
    </row>
    <row r="331" spans="1:13" x14ac:dyDescent="0.25">
      <c r="A331" s="31" t="s">
        <v>49</v>
      </c>
      <c r="B331" s="45">
        <v>11</v>
      </c>
      <c r="C331" s="45">
        <v>9</v>
      </c>
      <c r="D331" s="45">
        <v>0</v>
      </c>
      <c r="E331" s="31">
        <v>11</v>
      </c>
      <c r="F331" s="31">
        <v>8</v>
      </c>
      <c r="G331" s="31">
        <v>1</v>
      </c>
      <c r="H331" s="74">
        <v>8</v>
      </c>
      <c r="I331" s="74">
        <v>9</v>
      </c>
      <c r="J331" s="74">
        <v>3</v>
      </c>
      <c r="K331" s="31">
        <f t="shared" ref="K331:K342" si="13">B331+E331+H331</f>
        <v>30</v>
      </c>
      <c r="L331" s="31">
        <f t="shared" ref="L331:L342" si="14">C331+F331+I331</f>
        <v>26</v>
      </c>
      <c r="M331" s="31">
        <f t="shared" ref="M331:M342" si="15">D331+G331+J331</f>
        <v>4</v>
      </c>
    </row>
    <row r="332" spans="1:13" x14ac:dyDescent="0.25">
      <c r="A332" s="31" t="s">
        <v>51</v>
      </c>
      <c r="B332" s="45">
        <v>16</v>
      </c>
      <c r="C332" s="45">
        <v>4</v>
      </c>
      <c r="D332" s="45">
        <v>0</v>
      </c>
      <c r="E332" s="31">
        <v>18</v>
      </c>
      <c r="F332" s="31">
        <v>2</v>
      </c>
      <c r="G332" s="31">
        <v>0</v>
      </c>
      <c r="H332" s="74">
        <v>16</v>
      </c>
      <c r="I332" s="74">
        <v>3</v>
      </c>
      <c r="J332" s="74">
        <v>1</v>
      </c>
      <c r="K332" s="31">
        <f t="shared" si="13"/>
        <v>50</v>
      </c>
      <c r="L332" s="31">
        <f t="shared" si="14"/>
        <v>9</v>
      </c>
      <c r="M332" s="31">
        <f t="shared" si="15"/>
        <v>1</v>
      </c>
    </row>
    <row r="333" spans="1:13" x14ac:dyDescent="0.25">
      <c r="A333" s="31" t="s">
        <v>52</v>
      </c>
      <c r="B333" s="45">
        <v>7</v>
      </c>
      <c r="C333" s="45">
        <v>6</v>
      </c>
      <c r="D333" s="45">
        <v>7</v>
      </c>
      <c r="E333" s="31">
        <v>7</v>
      </c>
      <c r="F333" s="31">
        <v>12</v>
      </c>
      <c r="G333" s="31">
        <v>1</v>
      </c>
      <c r="H333" s="74">
        <v>6</v>
      </c>
      <c r="I333" s="74">
        <v>12</v>
      </c>
      <c r="J333" s="74">
        <v>2</v>
      </c>
      <c r="K333" s="31">
        <f t="shared" si="13"/>
        <v>20</v>
      </c>
      <c r="L333" s="31">
        <f t="shared" si="14"/>
        <v>30</v>
      </c>
      <c r="M333" s="31">
        <f t="shared" si="15"/>
        <v>10</v>
      </c>
    </row>
    <row r="334" spans="1:13" x14ac:dyDescent="0.25">
      <c r="A334" s="31" t="s">
        <v>53</v>
      </c>
      <c r="B334" s="45">
        <v>6</v>
      </c>
      <c r="C334" s="45">
        <v>9</v>
      </c>
      <c r="D334" s="45">
        <v>5</v>
      </c>
      <c r="E334" s="31">
        <v>11</v>
      </c>
      <c r="F334" s="31">
        <v>9</v>
      </c>
      <c r="G334" s="31">
        <v>0</v>
      </c>
      <c r="H334" s="74">
        <v>11</v>
      </c>
      <c r="I334" s="74">
        <v>7</v>
      </c>
      <c r="J334" s="74">
        <v>2</v>
      </c>
      <c r="K334" s="31">
        <f t="shared" si="13"/>
        <v>28</v>
      </c>
      <c r="L334" s="31">
        <f t="shared" si="14"/>
        <v>25</v>
      </c>
      <c r="M334" s="31">
        <f t="shared" si="15"/>
        <v>7</v>
      </c>
    </row>
    <row r="335" spans="1:13" x14ac:dyDescent="0.25">
      <c r="A335" s="31" t="s">
        <v>54</v>
      </c>
      <c r="B335" s="45">
        <v>4</v>
      </c>
      <c r="C335" s="45">
        <v>11</v>
      </c>
      <c r="D335" s="45">
        <v>5</v>
      </c>
      <c r="E335" s="31">
        <v>6</v>
      </c>
      <c r="F335" s="31">
        <v>10</v>
      </c>
      <c r="G335" s="31">
        <v>4</v>
      </c>
      <c r="H335" s="74">
        <v>5</v>
      </c>
      <c r="I335" s="74">
        <v>13</v>
      </c>
      <c r="J335" s="74">
        <v>2</v>
      </c>
      <c r="K335" s="31">
        <f t="shared" si="13"/>
        <v>15</v>
      </c>
      <c r="L335" s="31">
        <f t="shared" si="14"/>
        <v>34</v>
      </c>
      <c r="M335" s="31">
        <f t="shared" si="15"/>
        <v>11</v>
      </c>
    </row>
    <row r="336" spans="1:13" x14ac:dyDescent="0.25">
      <c r="A336" s="31" t="s">
        <v>55</v>
      </c>
      <c r="B336" s="45">
        <v>6</v>
      </c>
      <c r="C336" s="45">
        <v>11</v>
      </c>
      <c r="D336" s="45">
        <v>3</v>
      </c>
      <c r="E336" s="31">
        <v>10</v>
      </c>
      <c r="F336" s="31">
        <v>10</v>
      </c>
      <c r="G336" s="31">
        <v>0</v>
      </c>
      <c r="H336" s="74">
        <v>9</v>
      </c>
      <c r="I336" s="74">
        <v>9</v>
      </c>
      <c r="J336" s="74">
        <v>2</v>
      </c>
      <c r="K336" s="31">
        <f t="shared" si="13"/>
        <v>25</v>
      </c>
      <c r="L336" s="31">
        <f t="shared" si="14"/>
        <v>30</v>
      </c>
      <c r="M336" s="31">
        <f t="shared" si="15"/>
        <v>5</v>
      </c>
    </row>
    <row r="337" spans="1:13" x14ac:dyDescent="0.25">
      <c r="A337" s="31" t="s">
        <v>56</v>
      </c>
      <c r="B337" s="45">
        <v>7</v>
      </c>
      <c r="C337" s="45">
        <v>9</v>
      </c>
      <c r="D337" s="45">
        <v>4</v>
      </c>
      <c r="E337" s="31">
        <v>11</v>
      </c>
      <c r="F337" s="31">
        <v>9</v>
      </c>
      <c r="G337" s="31">
        <v>0</v>
      </c>
      <c r="H337" s="74">
        <v>7</v>
      </c>
      <c r="I337" s="74">
        <v>11</v>
      </c>
      <c r="J337" s="74">
        <v>2</v>
      </c>
      <c r="K337" s="31">
        <f t="shared" si="13"/>
        <v>25</v>
      </c>
      <c r="L337" s="31">
        <f t="shared" si="14"/>
        <v>29</v>
      </c>
      <c r="M337" s="31">
        <f t="shared" si="15"/>
        <v>6</v>
      </c>
    </row>
    <row r="338" spans="1:13" x14ac:dyDescent="0.25">
      <c r="A338" s="31" t="s">
        <v>57</v>
      </c>
      <c r="B338" s="45">
        <v>11</v>
      </c>
      <c r="C338" s="45">
        <v>8</v>
      </c>
      <c r="D338" s="45">
        <v>1</v>
      </c>
      <c r="E338" s="31">
        <v>14</v>
      </c>
      <c r="F338" s="31">
        <v>6</v>
      </c>
      <c r="G338" s="31">
        <v>0</v>
      </c>
      <c r="H338" s="74">
        <v>12</v>
      </c>
      <c r="I338" s="74">
        <v>5</v>
      </c>
      <c r="J338" s="74">
        <v>3</v>
      </c>
      <c r="K338" s="31">
        <f t="shared" si="13"/>
        <v>37</v>
      </c>
      <c r="L338" s="31">
        <f t="shared" si="14"/>
        <v>19</v>
      </c>
      <c r="M338" s="31">
        <f t="shared" si="15"/>
        <v>4</v>
      </c>
    </row>
    <row r="339" spans="1:13" x14ac:dyDescent="0.25">
      <c r="A339" s="31" t="s">
        <v>58</v>
      </c>
      <c r="B339" s="45">
        <v>10</v>
      </c>
      <c r="C339" s="45">
        <v>7</v>
      </c>
      <c r="D339" s="45">
        <v>3</v>
      </c>
      <c r="E339" s="31">
        <v>15</v>
      </c>
      <c r="F339" s="31">
        <v>5</v>
      </c>
      <c r="G339" s="31">
        <v>0</v>
      </c>
      <c r="H339" s="74">
        <v>11</v>
      </c>
      <c r="I339" s="74">
        <v>8</v>
      </c>
      <c r="J339" s="74">
        <v>1</v>
      </c>
      <c r="K339" s="31">
        <f t="shared" si="13"/>
        <v>36</v>
      </c>
      <c r="L339" s="31">
        <f t="shared" si="14"/>
        <v>20</v>
      </c>
      <c r="M339" s="31">
        <f t="shared" si="15"/>
        <v>4</v>
      </c>
    </row>
    <row r="340" spans="1:13" x14ac:dyDescent="0.25">
      <c r="A340" s="31" t="s">
        <v>59</v>
      </c>
      <c r="B340" s="45">
        <v>14</v>
      </c>
      <c r="C340" s="45">
        <v>5</v>
      </c>
      <c r="D340" s="45">
        <v>1</v>
      </c>
      <c r="E340" s="31">
        <v>15</v>
      </c>
      <c r="F340" s="31">
        <v>5</v>
      </c>
      <c r="G340" s="31">
        <v>0</v>
      </c>
      <c r="H340" s="74">
        <v>10</v>
      </c>
      <c r="I340" s="74">
        <v>8</v>
      </c>
      <c r="J340" s="74">
        <v>2</v>
      </c>
      <c r="K340" s="31">
        <f t="shared" si="13"/>
        <v>39</v>
      </c>
      <c r="L340" s="31">
        <f t="shared" si="14"/>
        <v>18</v>
      </c>
      <c r="M340" s="31">
        <f t="shared" si="15"/>
        <v>3</v>
      </c>
    </row>
    <row r="341" spans="1:13" x14ac:dyDescent="0.25">
      <c r="A341" s="31" t="s">
        <v>60</v>
      </c>
      <c r="B341" s="45">
        <v>18</v>
      </c>
      <c r="C341" s="45">
        <v>0</v>
      </c>
      <c r="D341" s="45">
        <v>2</v>
      </c>
      <c r="E341" s="31">
        <v>18</v>
      </c>
      <c r="F341" s="31">
        <v>2</v>
      </c>
      <c r="G341" s="31">
        <v>0</v>
      </c>
      <c r="H341" s="74">
        <v>12</v>
      </c>
      <c r="I341" s="74">
        <v>7</v>
      </c>
      <c r="J341" s="74">
        <v>1</v>
      </c>
      <c r="K341" s="31">
        <f t="shared" si="13"/>
        <v>48</v>
      </c>
      <c r="L341" s="31">
        <f t="shared" si="14"/>
        <v>9</v>
      </c>
      <c r="M341" s="31">
        <f t="shared" si="15"/>
        <v>3</v>
      </c>
    </row>
    <row r="342" spans="1:13" x14ac:dyDescent="0.25">
      <c r="A342" s="67" t="s">
        <v>177</v>
      </c>
      <c r="B342" s="68">
        <f t="shared" ref="B342:J342" si="16">SUM(B330:B341)</f>
        <v>112</v>
      </c>
      <c r="C342" s="68">
        <f t="shared" si="16"/>
        <v>92</v>
      </c>
      <c r="D342" s="68">
        <f t="shared" si="16"/>
        <v>36</v>
      </c>
      <c r="E342" s="68">
        <f t="shared" si="16"/>
        <v>148</v>
      </c>
      <c r="F342" s="68">
        <f t="shared" si="16"/>
        <v>86</v>
      </c>
      <c r="G342" s="68">
        <f t="shared" si="16"/>
        <v>6</v>
      </c>
      <c r="H342" s="68">
        <f t="shared" si="16"/>
        <v>116</v>
      </c>
      <c r="I342" s="68">
        <f t="shared" si="16"/>
        <v>97</v>
      </c>
      <c r="J342" s="68">
        <f t="shared" si="16"/>
        <v>27</v>
      </c>
      <c r="K342" s="68">
        <f t="shared" si="13"/>
        <v>376</v>
      </c>
      <c r="L342" s="68">
        <f t="shared" si="14"/>
        <v>275</v>
      </c>
      <c r="M342" s="68">
        <f t="shared" si="15"/>
        <v>69</v>
      </c>
    </row>
    <row r="345" spans="1:13" x14ac:dyDescent="0.25">
      <c r="B345" s="104" t="s">
        <v>177</v>
      </c>
      <c r="C345" s="105"/>
      <c r="D345" s="79"/>
    </row>
    <row r="346" spans="1:13" x14ac:dyDescent="0.25">
      <c r="A346" s="59" t="s">
        <v>186</v>
      </c>
      <c r="B346" s="59" t="s">
        <v>50</v>
      </c>
      <c r="C346" s="59" t="s">
        <v>48</v>
      </c>
      <c r="D346" s="59" t="s">
        <v>61</v>
      </c>
    </row>
    <row r="347" spans="1:13" x14ac:dyDescent="0.25">
      <c r="A347" s="31" t="s">
        <v>47</v>
      </c>
      <c r="B347" s="31">
        <v>23</v>
      </c>
      <c r="C347" s="31">
        <v>26</v>
      </c>
      <c r="D347" s="31">
        <v>11</v>
      </c>
    </row>
    <row r="348" spans="1:13" x14ac:dyDescent="0.25">
      <c r="A348" s="31" t="s">
        <v>49</v>
      </c>
      <c r="B348" s="31">
        <v>30</v>
      </c>
      <c r="C348" s="31">
        <v>26</v>
      </c>
      <c r="D348" s="31">
        <v>4</v>
      </c>
    </row>
    <row r="349" spans="1:13" x14ac:dyDescent="0.25">
      <c r="A349" s="31" t="s">
        <v>51</v>
      </c>
      <c r="B349" s="31">
        <v>50</v>
      </c>
      <c r="C349" s="31">
        <v>9</v>
      </c>
      <c r="D349" s="31">
        <v>1</v>
      </c>
    </row>
    <row r="350" spans="1:13" x14ac:dyDescent="0.25">
      <c r="A350" s="31" t="s">
        <v>52</v>
      </c>
      <c r="B350" s="31">
        <v>20</v>
      </c>
      <c r="C350" s="31">
        <v>30</v>
      </c>
      <c r="D350" s="31">
        <v>10</v>
      </c>
    </row>
    <row r="351" spans="1:13" x14ac:dyDescent="0.25">
      <c r="A351" s="31" t="s">
        <v>53</v>
      </c>
      <c r="B351" s="31">
        <v>28</v>
      </c>
      <c r="C351" s="31">
        <v>25</v>
      </c>
      <c r="D351" s="31">
        <v>7</v>
      </c>
    </row>
    <row r="352" spans="1:13" x14ac:dyDescent="0.25">
      <c r="A352" s="31" t="s">
        <v>54</v>
      </c>
      <c r="B352" s="31">
        <v>15</v>
      </c>
      <c r="C352" s="31">
        <v>34</v>
      </c>
      <c r="D352" s="31">
        <v>11</v>
      </c>
    </row>
    <row r="353" spans="1:4" x14ac:dyDescent="0.25">
      <c r="A353" s="31" t="s">
        <v>55</v>
      </c>
      <c r="B353" s="31">
        <v>25</v>
      </c>
      <c r="C353" s="31">
        <v>30</v>
      </c>
      <c r="D353" s="31">
        <v>5</v>
      </c>
    </row>
    <row r="354" spans="1:4" x14ac:dyDescent="0.25">
      <c r="A354" s="31" t="s">
        <v>56</v>
      </c>
      <c r="B354" s="31">
        <v>25</v>
      </c>
      <c r="C354" s="31">
        <v>29</v>
      </c>
      <c r="D354" s="31">
        <v>6</v>
      </c>
    </row>
    <row r="355" spans="1:4" x14ac:dyDescent="0.25">
      <c r="A355" s="31" t="s">
        <v>57</v>
      </c>
      <c r="B355" s="31">
        <v>37</v>
      </c>
      <c r="C355" s="31">
        <v>19</v>
      </c>
      <c r="D355" s="31">
        <v>4</v>
      </c>
    </row>
    <row r="356" spans="1:4" x14ac:dyDescent="0.25">
      <c r="A356" s="31" t="s">
        <v>58</v>
      </c>
      <c r="B356" s="31">
        <v>36</v>
      </c>
      <c r="C356" s="31">
        <v>20</v>
      </c>
      <c r="D356" s="31">
        <v>4</v>
      </c>
    </row>
    <row r="357" spans="1:4" x14ac:dyDescent="0.25">
      <c r="A357" s="31" t="s">
        <v>59</v>
      </c>
      <c r="B357" s="31">
        <v>39</v>
      </c>
      <c r="C357" s="31">
        <v>18</v>
      </c>
      <c r="D357" s="31">
        <v>3</v>
      </c>
    </row>
    <row r="358" spans="1:4" x14ac:dyDescent="0.25">
      <c r="A358" s="31" t="s">
        <v>60</v>
      </c>
      <c r="B358" s="31">
        <v>48</v>
      </c>
      <c r="C358" s="31">
        <v>9</v>
      </c>
      <c r="D358" s="31">
        <v>3</v>
      </c>
    </row>
    <row r="359" spans="1:4" x14ac:dyDescent="0.25">
      <c r="A359" s="67" t="s">
        <v>177</v>
      </c>
      <c r="B359" s="67">
        <v>376</v>
      </c>
      <c r="C359" s="67">
        <v>275</v>
      </c>
      <c r="D359" s="67">
        <v>69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5"/>
  <sheetViews>
    <sheetView topLeftCell="A127" workbookViewId="0">
      <selection activeCell="B149" sqref="B149"/>
    </sheetView>
  </sheetViews>
  <sheetFormatPr baseColWidth="10" defaultRowHeight="15" x14ac:dyDescent="0.25"/>
  <cols>
    <col min="1" max="1" width="41.140625" customWidth="1"/>
    <col min="2" max="2" width="22.5703125" bestFit="1" customWidth="1"/>
    <col min="3" max="3" width="17.140625" bestFit="1" customWidth="1"/>
    <col min="4" max="4" width="19.5703125" bestFit="1" customWidth="1"/>
  </cols>
  <sheetData>
    <row r="1" spans="1:14" x14ac:dyDescent="0.25">
      <c r="A1" s="46" t="s">
        <v>175</v>
      </c>
      <c r="B1" s="87"/>
      <c r="C1" s="88"/>
      <c r="D1" s="46"/>
      <c r="E1" s="46"/>
      <c r="F1" s="46"/>
      <c r="G1" s="46"/>
      <c r="H1" s="46"/>
      <c r="I1" s="46"/>
      <c r="J1" s="46"/>
      <c r="K1" s="46"/>
      <c r="L1" s="46"/>
      <c r="M1" s="46"/>
      <c r="N1" s="46"/>
    </row>
    <row r="2" spans="1:14" x14ac:dyDescent="0.25">
      <c r="A2" s="46" t="s">
        <v>62</v>
      </c>
      <c r="B2" s="46"/>
      <c r="C2" s="88"/>
      <c r="D2" s="46"/>
      <c r="E2" s="46"/>
      <c r="F2" s="46"/>
      <c r="G2" s="46"/>
      <c r="H2" s="46"/>
      <c r="I2" s="46"/>
      <c r="J2" s="46"/>
      <c r="K2" s="46"/>
      <c r="L2" s="46"/>
      <c r="M2" s="46"/>
      <c r="N2" s="46"/>
    </row>
    <row r="3" spans="1:14" x14ac:dyDescent="0.25">
      <c r="A3" s="46" t="s">
        <v>200</v>
      </c>
      <c r="B3" s="46"/>
      <c r="C3" s="88"/>
      <c r="D3" s="46"/>
      <c r="E3" s="46"/>
      <c r="F3" s="46"/>
      <c r="G3" s="46"/>
      <c r="H3" s="46"/>
      <c r="I3" s="46"/>
      <c r="J3" s="46"/>
      <c r="K3" s="46"/>
      <c r="L3" s="46"/>
      <c r="M3" s="46"/>
      <c r="N3" s="46"/>
    </row>
    <row r="4" spans="1:14" x14ac:dyDescent="0.25">
      <c r="C4" s="48"/>
    </row>
    <row r="5" spans="1:14" x14ac:dyDescent="0.25">
      <c r="A5" s="59" t="s">
        <v>172</v>
      </c>
      <c r="B5" s="43" t="s">
        <v>153</v>
      </c>
      <c r="C5" s="43" t="s">
        <v>154</v>
      </c>
    </row>
    <row r="6" spans="1:14" x14ac:dyDescent="0.25">
      <c r="A6" s="9" t="s">
        <v>159</v>
      </c>
      <c r="B6" s="31">
        <v>20</v>
      </c>
      <c r="C6" s="93">
        <f>B6/B8</f>
        <v>1</v>
      </c>
    </row>
    <row r="7" spans="1:14" x14ac:dyDescent="0.25">
      <c r="A7" s="9" t="s">
        <v>72</v>
      </c>
      <c r="B7" s="31">
        <v>0</v>
      </c>
      <c r="C7" s="93">
        <f>B7/B8</f>
        <v>0</v>
      </c>
    </row>
    <row r="8" spans="1:14" x14ac:dyDescent="0.25">
      <c r="A8" s="9" t="s">
        <v>162</v>
      </c>
      <c r="B8" s="61">
        <f>SUM(B6:B7)</f>
        <v>20</v>
      </c>
      <c r="C8" s="58"/>
    </row>
    <row r="9" spans="1:14" x14ac:dyDescent="0.25">
      <c r="A9" s="47"/>
      <c r="B9" s="89"/>
      <c r="C9" s="58"/>
    </row>
    <row r="10" spans="1:14" x14ac:dyDescent="0.25">
      <c r="A10" s="47"/>
      <c r="B10" s="89"/>
      <c r="C10" s="58"/>
    </row>
    <row r="11" spans="1:14" x14ac:dyDescent="0.25">
      <c r="A11" s="47"/>
      <c r="B11" s="89"/>
      <c r="C11" s="58"/>
    </row>
    <row r="12" spans="1:14" x14ac:dyDescent="0.25">
      <c r="A12" s="47"/>
      <c r="B12" s="89"/>
      <c r="C12" s="58"/>
    </row>
    <row r="13" spans="1:14" x14ac:dyDescent="0.25">
      <c r="A13" s="47"/>
      <c r="B13" s="89"/>
      <c r="C13" s="58"/>
    </row>
    <row r="14" spans="1:14" x14ac:dyDescent="0.25">
      <c r="A14" s="47"/>
      <c r="B14" s="89"/>
      <c r="C14" s="58"/>
    </row>
    <row r="15" spans="1:14" x14ac:dyDescent="0.25">
      <c r="A15" s="47"/>
      <c r="B15" s="89"/>
      <c r="C15" s="58"/>
    </row>
    <row r="16" spans="1:14" x14ac:dyDescent="0.25">
      <c r="A16" s="47"/>
      <c r="B16" s="89"/>
      <c r="C16" s="58"/>
    </row>
    <row r="17" spans="1:10" x14ac:dyDescent="0.25">
      <c r="A17" s="90" t="s">
        <v>164</v>
      </c>
      <c r="B17" s="48"/>
    </row>
    <row r="18" spans="1:10" x14ac:dyDescent="0.25">
      <c r="A18" s="59" t="s">
        <v>176</v>
      </c>
      <c r="B18" s="43">
        <v>1</v>
      </c>
      <c r="C18" s="43">
        <v>2</v>
      </c>
      <c r="D18" s="43">
        <v>3</v>
      </c>
      <c r="E18" s="43">
        <v>4</v>
      </c>
      <c r="F18" s="43">
        <v>5</v>
      </c>
      <c r="G18" s="43">
        <v>6</v>
      </c>
      <c r="H18" s="43">
        <v>7</v>
      </c>
      <c r="I18" s="60" t="s">
        <v>177</v>
      </c>
    </row>
    <row r="19" spans="1:10" x14ac:dyDescent="0.25">
      <c r="A19" s="9" t="s">
        <v>64</v>
      </c>
      <c r="B19" s="26">
        <v>4</v>
      </c>
      <c r="C19" s="26">
        <v>1</v>
      </c>
      <c r="D19" s="26">
        <v>2</v>
      </c>
      <c r="E19" s="26">
        <v>1</v>
      </c>
      <c r="F19" s="26">
        <v>0</v>
      </c>
      <c r="G19" s="26">
        <v>1</v>
      </c>
      <c r="H19" s="26">
        <v>1</v>
      </c>
      <c r="I19" s="61">
        <f t="shared" ref="I19:I25" si="0">SUM(B19:H19)</f>
        <v>10</v>
      </c>
    </row>
    <row r="20" spans="1:10" x14ac:dyDescent="0.25">
      <c r="A20" s="9" t="s">
        <v>65</v>
      </c>
      <c r="B20" s="26">
        <v>2</v>
      </c>
      <c r="C20" s="26">
        <v>2</v>
      </c>
      <c r="D20" s="26">
        <v>4</v>
      </c>
      <c r="E20" s="26">
        <v>1</v>
      </c>
      <c r="F20" s="26">
        <v>2</v>
      </c>
      <c r="G20" s="26">
        <v>1</v>
      </c>
      <c r="H20" s="26">
        <v>2</v>
      </c>
      <c r="I20" s="61">
        <f t="shared" si="0"/>
        <v>14</v>
      </c>
    </row>
    <row r="21" spans="1:10" x14ac:dyDescent="0.25">
      <c r="A21" s="9" t="s">
        <v>66</v>
      </c>
      <c r="B21" s="26">
        <v>4</v>
      </c>
      <c r="C21" s="26">
        <v>2</v>
      </c>
      <c r="D21" s="26">
        <v>2</v>
      </c>
      <c r="E21" s="26">
        <v>2</v>
      </c>
      <c r="F21" s="26">
        <v>3</v>
      </c>
      <c r="G21" s="26">
        <v>2</v>
      </c>
      <c r="H21" s="26">
        <v>0</v>
      </c>
      <c r="I21" s="61">
        <f t="shared" si="0"/>
        <v>15</v>
      </c>
    </row>
    <row r="22" spans="1:10" x14ac:dyDescent="0.25">
      <c r="A22" s="9" t="s">
        <v>67</v>
      </c>
      <c r="B22" s="26">
        <v>0</v>
      </c>
      <c r="C22" s="26">
        <v>4</v>
      </c>
      <c r="D22" s="26">
        <v>3</v>
      </c>
      <c r="E22" s="26">
        <v>2</v>
      </c>
      <c r="F22" s="26">
        <v>3</v>
      </c>
      <c r="G22" s="26">
        <v>1</v>
      </c>
      <c r="H22" s="26">
        <v>1</v>
      </c>
      <c r="I22" s="61">
        <f t="shared" si="0"/>
        <v>14</v>
      </c>
    </row>
    <row r="23" spans="1:10" x14ac:dyDescent="0.25">
      <c r="A23" s="9" t="s">
        <v>68</v>
      </c>
      <c r="B23" s="26">
        <v>8</v>
      </c>
      <c r="C23" s="26">
        <v>2</v>
      </c>
      <c r="D23" s="26">
        <v>3</v>
      </c>
      <c r="E23" s="26">
        <v>2</v>
      </c>
      <c r="F23" s="26">
        <v>0</v>
      </c>
      <c r="G23" s="26">
        <v>2</v>
      </c>
      <c r="H23" s="26">
        <v>0</v>
      </c>
      <c r="I23" s="61">
        <f t="shared" si="0"/>
        <v>17</v>
      </c>
    </row>
    <row r="24" spans="1:10" x14ac:dyDescent="0.25">
      <c r="A24" s="9" t="s">
        <v>69</v>
      </c>
      <c r="B24" s="26">
        <v>1</v>
      </c>
      <c r="C24" s="26">
        <v>3</v>
      </c>
      <c r="D24" s="26">
        <v>1</v>
      </c>
      <c r="E24" s="26">
        <v>3</v>
      </c>
      <c r="F24" s="26">
        <v>2</v>
      </c>
      <c r="G24" s="26">
        <v>1</v>
      </c>
      <c r="H24" s="26">
        <v>2</v>
      </c>
      <c r="I24" s="61">
        <f t="shared" si="0"/>
        <v>13</v>
      </c>
    </row>
    <row r="25" spans="1:10" x14ac:dyDescent="0.25">
      <c r="A25" s="52" t="s">
        <v>70</v>
      </c>
      <c r="B25" s="62">
        <v>1</v>
      </c>
      <c r="C25" s="62">
        <v>2</v>
      </c>
      <c r="D25" s="62">
        <v>1</v>
      </c>
      <c r="E25" s="62">
        <v>4</v>
      </c>
      <c r="F25" s="62">
        <v>1</v>
      </c>
      <c r="G25" s="62">
        <v>1</v>
      </c>
      <c r="H25" s="62">
        <v>2</v>
      </c>
      <c r="I25" s="61">
        <f t="shared" si="0"/>
        <v>12</v>
      </c>
    </row>
    <row r="26" spans="1:10" x14ac:dyDescent="0.25">
      <c r="A26" s="63"/>
      <c r="B26" s="94"/>
      <c r="C26" s="94"/>
      <c r="D26" s="94"/>
      <c r="E26" s="94"/>
      <c r="F26" s="94"/>
      <c r="G26" s="94"/>
      <c r="H26" s="94"/>
      <c r="I26" s="89"/>
    </row>
    <row r="27" spans="1:10" x14ac:dyDescent="0.25">
      <c r="A27" s="47"/>
      <c r="B27" s="64"/>
      <c r="C27" s="64"/>
      <c r="D27" s="64"/>
      <c r="E27" s="64"/>
      <c r="F27" s="64"/>
      <c r="G27" s="64"/>
      <c r="H27" s="64"/>
      <c r="I27" s="89"/>
    </row>
    <row r="28" spans="1:10" x14ac:dyDescent="0.25">
      <c r="A28" s="47"/>
      <c r="B28" s="64"/>
      <c r="C28" s="64"/>
      <c r="D28" s="64"/>
      <c r="E28" s="64"/>
      <c r="F28" s="64"/>
      <c r="G28" s="64"/>
      <c r="H28" s="64"/>
      <c r="I28" s="89"/>
    </row>
    <row r="29" spans="1:10" x14ac:dyDescent="0.25">
      <c r="A29" s="47"/>
      <c r="B29" s="64"/>
      <c r="C29" s="64"/>
      <c r="D29" s="64"/>
      <c r="E29" s="64"/>
      <c r="F29" s="64"/>
      <c r="G29" s="64"/>
      <c r="H29" s="64"/>
      <c r="I29" s="89"/>
    </row>
    <row r="30" spans="1:10" x14ac:dyDescent="0.25">
      <c r="A30" s="47"/>
      <c r="B30" s="64"/>
      <c r="C30" s="64"/>
      <c r="D30" s="64"/>
      <c r="E30" s="64"/>
      <c r="F30" s="64"/>
      <c r="G30" s="64"/>
      <c r="H30" s="64"/>
      <c r="I30" s="89"/>
    </row>
    <row r="31" spans="1:10" x14ac:dyDescent="0.25">
      <c r="A31" s="47"/>
      <c r="B31" s="89"/>
      <c r="C31" s="89"/>
      <c r="D31" s="89"/>
      <c r="E31" s="89"/>
      <c r="F31" s="89"/>
      <c r="G31" s="89"/>
      <c r="H31" s="89"/>
      <c r="I31" s="48"/>
    </row>
    <row r="32" spans="1:10" x14ac:dyDescent="0.25">
      <c r="A32" s="90" t="s">
        <v>173</v>
      </c>
      <c r="B32" s="48"/>
      <c r="C32" s="48"/>
      <c r="D32" s="48"/>
      <c r="E32" s="48"/>
      <c r="F32" s="48"/>
      <c r="G32" s="48"/>
      <c r="H32" s="48"/>
      <c r="I32" s="48"/>
      <c r="J32" s="48"/>
    </row>
    <row r="33" spans="1:4" x14ac:dyDescent="0.25">
      <c r="A33" s="59" t="s">
        <v>176</v>
      </c>
      <c r="B33" s="43">
        <v>1</v>
      </c>
      <c r="C33" s="43">
        <v>2</v>
      </c>
      <c r="D33" s="43" t="s">
        <v>177</v>
      </c>
    </row>
    <row r="34" spans="1:4" x14ac:dyDescent="0.25">
      <c r="A34" s="9" t="s">
        <v>73</v>
      </c>
      <c r="B34" s="31"/>
      <c r="C34" s="31"/>
      <c r="D34" s="31">
        <f>SUM(B34:C34)</f>
        <v>0</v>
      </c>
    </row>
    <row r="35" spans="1:4" x14ac:dyDescent="0.25">
      <c r="A35" s="52" t="s">
        <v>74</v>
      </c>
      <c r="B35" s="31"/>
      <c r="C35" s="31"/>
      <c r="D35" s="31">
        <f>SUM(B35:C35)</f>
        <v>0</v>
      </c>
    </row>
    <row r="36" spans="1:4" x14ac:dyDescent="0.25">
      <c r="A36" s="63"/>
    </row>
    <row r="38" spans="1:4" x14ac:dyDescent="0.25">
      <c r="A38" s="42"/>
    </row>
    <row r="39" spans="1:4" x14ac:dyDescent="0.25">
      <c r="A39" s="42"/>
    </row>
    <row r="41" spans="1:4" x14ac:dyDescent="0.25">
      <c r="A41" s="46" t="s">
        <v>163</v>
      </c>
    </row>
    <row r="42" spans="1:4" x14ac:dyDescent="0.25">
      <c r="A42" s="46" t="s">
        <v>192</v>
      </c>
    </row>
    <row r="44" spans="1:4" x14ac:dyDescent="0.25">
      <c r="A44" s="59" t="s">
        <v>172</v>
      </c>
      <c r="B44" s="43" t="s">
        <v>153</v>
      </c>
      <c r="C44" s="43" t="s">
        <v>154</v>
      </c>
    </row>
    <row r="45" spans="1:4" x14ac:dyDescent="0.25">
      <c r="A45" s="9" t="s">
        <v>159</v>
      </c>
      <c r="B45" s="31">
        <v>18</v>
      </c>
      <c r="C45" s="93">
        <f>B45/B47</f>
        <v>0.9</v>
      </c>
    </row>
    <row r="46" spans="1:4" x14ac:dyDescent="0.25">
      <c r="A46" s="9" t="s">
        <v>72</v>
      </c>
      <c r="B46" s="31">
        <v>2</v>
      </c>
      <c r="C46" s="93">
        <f>B46/B47</f>
        <v>0.1</v>
      </c>
    </row>
    <row r="47" spans="1:4" x14ac:dyDescent="0.25">
      <c r="A47" s="9" t="s">
        <v>162</v>
      </c>
      <c r="B47" s="61">
        <f>SUM(B45:B46)</f>
        <v>20</v>
      </c>
    </row>
    <row r="48" spans="1:4" x14ac:dyDescent="0.25">
      <c r="A48" s="47"/>
      <c r="B48" s="89"/>
    </row>
    <row r="49" spans="1:9" x14ac:dyDescent="0.25">
      <c r="A49" s="47"/>
      <c r="B49" s="89"/>
    </row>
    <row r="50" spans="1:9" x14ac:dyDescent="0.25">
      <c r="A50" s="47"/>
      <c r="B50" s="89"/>
    </row>
    <row r="51" spans="1:9" x14ac:dyDescent="0.25">
      <c r="A51" s="47"/>
      <c r="B51" s="89"/>
    </row>
    <row r="52" spans="1:9" x14ac:dyDescent="0.25">
      <c r="A52" s="47"/>
      <c r="B52" s="89"/>
    </row>
    <row r="53" spans="1:9" x14ac:dyDescent="0.25">
      <c r="A53" s="47"/>
      <c r="B53" s="89"/>
    </row>
    <row r="54" spans="1:9" x14ac:dyDescent="0.25">
      <c r="A54" s="47"/>
      <c r="B54" s="89"/>
    </row>
    <row r="55" spans="1:9" x14ac:dyDescent="0.25">
      <c r="A55" s="47"/>
      <c r="B55" s="89"/>
    </row>
    <row r="56" spans="1:9" x14ac:dyDescent="0.25">
      <c r="A56" s="90" t="s">
        <v>164</v>
      </c>
    </row>
    <row r="57" spans="1:9" x14ac:dyDescent="0.25">
      <c r="A57" s="59" t="s">
        <v>176</v>
      </c>
      <c r="B57" s="43">
        <v>1</v>
      </c>
      <c r="C57" s="43">
        <v>2</v>
      </c>
      <c r="D57" s="43">
        <v>3</v>
      </c>
      <c r="E57" s="43">
        <v>4</v>
      </c>
      <c r="F57" s="43">
        <v>5</v>
      </c>
      <c r="G57" s="43">
        <v>6</v>
      </c>
      <c r="H57" s="43">
        <v>7</v>
      </c>
      <c r="I57" s="43" t="s">
        <v>177</v>
      </c>
    </row>
    <row r="58" spans="1:9" x14ac:dyDescent="0.25">
      <c r="A58" s="9" t="s">
        <v>64</v>
      </c>
      <c r="B58" s="31">
        <v>4</v>
      </c>
      <c r="C58" s="31">
        <v>0</v>
      </c>
      <c r="D58" s="31">
        <v>0</v>
      </c>
      <c r="E58" s="31">
        <v>2</v>
      </c>
      <c r="F58" s="31">
        <v>3</v>
      </c>
      <c r="G58" s="31">
        <v>0</v>
      </c>
      <c r="H58" s="31">
        <v>1</v>
      </c>
      <c r="I58" s="31">
        <f t="shared" ref="I58:I64" si="1">SUM(B58:H58)</f>
        <v>10</v>
      </c>
    </row>
    <row r="59" spans="1:9" x14ac:dyDescent="0.25">
      <c r="A59" s="9" t="s">
        <v>65</v>
      </c>
      <c r="B59" s="44">
        <v>6</v>
      </c>
      <c r="C59" s="31">
        <v>2</v>
      </c>
      <c r="D59" s="31">
        <v>3</v>
      </c>
      <c r="E59" s="31">
        <v>1</v>
      </c>
      <c r="F59" s="31">
        <v>1</v>
      </c>
      <c r="G59" s="31">
        <v>0</v>
      </c>
      <c r="H59" s="31">
        <v>0</v>
      </c>
      <c r="I59" s="31">
        <f t="shared" si="1"/>
        <v>13</v>
      </c>
    </row>
    <row r="60" spans="1:9" x14ac:dyDescent="0.25">
      <c r="A60" s="9" t="s">
        <v>66</v>
      </c>
      <c r="B60" s="44">
        <v>5</v>
      </c>
      <c r="C60" s="44">
        <v>6</v>
      </c>
      <c r="D60" s="31">
        <v>2</v>
      </c>
      <c r="E60" s="31">
        <v>3</v>
      </c>
      <c r="F60" s="31">
        <v>1</v>
      </c>
      <c r="G60" s="31">
        <v>0</v>
      </c>
      <c r="H60" s="31">
        <v>0</v>
      </c>
      <c r="I60" s="44">
        <f t="shared" si="1"/>
        <v>17</v>
      </c>
    </row>
    <row r="61" spans="1:9" x14ac:dyDescent="0.25">
      <c r="A61" s="9" t="s">
        <v>67</v>
      </c>
      <c r="B61" s="31">
        <v>0</v>
      </c>
      <c r="C61" s="31">
        <v>2</v>
      </c>
      <c r="D61" s="31">
        <v>4</v>
      </c>
      <c r="E61" s="31">
        <v>3</v>
      </c>
      <c r="F61" s="31">
        <v>2</v>
      </c>
      <c r="G61" s="31">
        <v>1</v>
      </c>
      <c r="H61" s="31">
        <v>0</v>
      </c>
      <c r="I61" s="31">
        <f t="shared" si="1"/>
        <v>12</v>
      </c>
    </row>
    <row r="62" spans="1:9" x14ac:dyDescent="0.25">
      <c r="A62" s="9" t="s">
        <v>68</v>
      </c>
      <c r="B62" s="31">
        <v>0</v>
      </c>
      <c r="C62" s="31">
        <v>6</v>
      </c>
      <c r="D62" s="31">
        <v>4</v>
      </c>
      <c r="E62" s="31">
        <v>1</v>
      </c>
      <c r="F62" s="31">
        <v>1</v>
      </c>
      <c r="G62" s="31">
        <v>0</v>
      </c>
      <c r="H62" s="31">
        <v>0</v>
      </c>
      <c r="I62" s="31">
        <f t="shared" si="1"/>
        <v>12</v>
      </c>
    </row>
    <row r="63" spans="1:9" x14ac:dyDescent="0.25">
      <c r="A63" s="9" t="s">
        <v>69</v>
      </c>
      <c r="B63" s="31">
        <v>2</v>
      </c>
      <c r="C63" s="31">
        <v>0</v>
      </c>
      <c r="D63" s="31">
        <v>3</v>
      </c>
      <c r="E63" s="31">
        <v>4</v>
      </c>
      <c r="F63" s="31">
        <v>0</v>
      </c>
      <c r="G63" s="31">
        <v>2</v>
      </c>
      <c r="H63" s="31">
        <v>1</v>
      </c>
      <c r="I63" s="31">
        <f t="shared" si="1"/>
        <v>12</v>
      </c>
    </row>
    <row r="64" spans="1:9" x14ac:dyDescent="0.25">
      <c r="A64" s="9" t="s">
        <v>70</v>
      </c>
      <c r="B64" s="31">
        <v>1</v>
      </c>
      <c r="C64" s="31">
        <v>1</v>
      </c>
      <c r="D64" s="31">
        <v>0</v>
      </c>
      <c r="E64" s="31">
        <v>1</v>
      </c>
      <c r="F64" s="31">
        <v>1</v>
      </c>
      <c r="G64" s="31">
        <v>0</v>
      </c>
      <c r="H64" s="31">
        <v>1</v>
      </c>
      <c r="I64" s="44">
        <f t="shared" si="1"/>
        <v>5</v>
      </c>
    </row>
    <row r="65" spans="1:9" x14ac:dyDescent="0.25">
      <c r="A65" s="47"/>
      <c r="B65" s="48"/>
      <c r="C65" s="48"/>
      <c r="D65" s="48"/>
      <c r="E65" s="48"/>
      <c r="F65" s="48"/>
      <c r="G65" s="48"/>
      <c r="H65" s="48"/>
      <c r="I65" s="70"/>
    </row>
    <row r="66" spans="1:9" x14ac:dyDescent="0.25">
      <c r="A66" s="47"/>
      <c r="B66" s="48"/>
      <c r="C66" s="48"/>
      <c r="D66" s="48"/>
      <c r="E66" s="48"/>
      <c r="F66" s="48"/>
      <c r="G66" s="48"/>
      <c r="H66" s="48"/>
      <c r="I66" s="70"/>
    </row>
    <row r="67" spans="1:9" x14ac:dyDescent="0.25">
      <c r="A67" s="47"/>
      <c r="B67" s="48"/>
      <c r="C67" s="48"/>
      <c r="D67" s="48"/>
      <c r="E67" s="48"/>
      <c r="F67" s="48"/>
      <c r="G67" s="48"/>
      <c r="H67" s="48"/>
      <c r="I67" s="70"/>
    </row>
    <row r="68" spans="1:9" x14ac:dyDescent="0.25">
      <c r="A68" s="47"/>
      <c r="B68" s="48"/>
      <c r="C68" s="48"/>
      <c r="D68" s="48"/>
      <c r="E68" s="48"/>
      <c r="F68" s="48"/>
      <c r="G68" s="48"/>
      <c r="H68" s="48"/>
      <c r="I68" s="70"/>
    </row>
    <row r="69" spans="1:9" x14ac:dyDescent="0.25">
      <c r="A69" s="47"/>
      <c r="B69" s="48"/>
      <c r="C69" s="48"/>
      <c r="D69" s="48"/>
      <c r="E69" s="48"/>
      <c r="F69" s="48"/>
      <c r="G69" s="48"/>
      <c r="H69" s="48"/>
      <c r="I69" s="70"/>
    </row>
    <row r="70" spans="1:9" x14ac:dyDescent="0.25">
      <c r="A70" s="47"/>
      <c r="B70" s="48"/>
      <c r="C70" s="48"/>
      <c r="D70" s="48"/>
      <c r="E70" s="48"/>
      <c r="F70" s="48"/>
      <c r="G70" s="48"/>
      <c r="H70" s="48"/>
      <c r="I70" s="70"/>
    </row>
    <row r="71" spans="1:9" x14ac:dyDescent="0.25">
      <c r="I71" s="78"/>
    </row>
    <row r="72" spans="1:9" x14ac:dyDescent="0.25">
      <c r="C72" s="48"/>
    </row>
    <row r="73" spans="1:9" x14ac:dyDescent="0.25">
      <c r="A73" s="47"/>
      <c r="C73" s="91"/>
    </row>
    <row r="74" spans="1:9" x14ac:dyDescent="0.25">
      <c r="A74" s="42"/>
      <c r="B74" s="48"/>
      <c r="C74" s="48"/>
    </row>
    <row r="75" spans="1:9" x14ac:dyDescent="0.25">
      <c r="B75" s="48"/>
      <c r="C75" s="48"/>
    </row>
    <row r="77" spans="1:9" x14ac:dyDescent="0.25">
      <c r="A77" s="90" t="s">
        <v>173</v>
      </c>
      <c r="B77" s="48"/>
    </row>
    <row r="78" spans="1:9" x14ac:dyDescent="0.25">
      <c r="A78" s="59" t="s">
        <v>176</v>
      </c>
      <c r="B78" s="43">
        <v>1</v>
      </c>
      <c r="C78" s="43">
        <v>2</v>
      </c>
      <c r="D78" s="43" t="s">
        <v>177</v>
      </c>
    </row>
    <row r="79" spans="1:9" x14ac:dyDescent="0.25">
      <c r="A79" s="9" t="s">
        <v>73</v>
      </c>
      <c r="B79" s="31">
        <v>0</v>
      </c>
      <c r="C79" s="31">
        <v>0</v>
      </c>
      <c r="D79" s="31">
        <v>0</v>
      </c>
    </row>
    <row r="80" spans="1:9" x14ac:dyDescent="0.25">
      <c r="A80" s="9" t="s">
        <v>74</v>
      </c>
      <c r="B80" s="31">
        <v>2</v>
      </c>
      <c r="C80" s="31">
        <v>0</v>
      </c>
      <c r="D80" s="31">
        <v>2</v>
      </c>
    </row>
    <row r="81" spans="1:5" x14ac:dyDescent="0.25">
      <c r="A81" s="47"/>
      <c r="B81" s="48"/>
      <c r="C81" s="48"/>
      <c r="D81" s="48"/>
    </row>
    <row r="82" spans="1:5" x14ac:dyDescent="0.25">
      <c r="A82" s="47"/>
      <c r="B82" s="48"/>
      <c r="C82" s="48"/>
      <c r="D82" s="48"/>
    </row>
    <row r="83" spans="1:5" x14ac:dyDescent="0.25">
      <c r="A83" s="47"/>
      <c r="B83" s="48"/>
      <c r="C83" s="48"/>
      <c r="D83" s="48"/>
    </row>
    <row r="84" spans="1:5" x14ac:dyDescent="0.25">
      <c r="A84" s="47"/>
      <c r="B84" s="48"/>
      <c r="C84" s="48"/>
      <c r="D84" s="48"/>
    </row>
    <row r="85" spans="1:5" x14ac:dyDescent="0.25">
      <c r="A85" s="47"/>
      <c r="B85" s="48"/>
      <c r="C85" s="48"/>
      <c r="D85" s="48"/>
    </row>
    <row r="86" spans="1:5" x14ac:dyDescent="0.25">
      <c r="A86" s="47"/>
      <c r="B86" s="48"/>
      <c r="C86" s="48"/>
      <c r="D86" s="48"/>
    </row>
    <row r="88" spans="1:5" x14ac:dyDescent="0.25">
      <c r="A88" s="42"/>
    </row>
    <row r="89" spans="1:5" x14ac:dyDescent="0.25">
      <c r="A89" s="42"/>
    </row>
    <row r="90" spans="1:5" x14ac:dyDescent="0.25">
      <c r="A90" s="42"/>
    </row>
    <row r="92" spans="1:5" x14ac:dyDescent="0.25">
      <c r="A92" s="42"/>
      <c r="C92" s="92"/>
      <c r="D92" s="92"/>
      <c r="E92" s="92"/>
    </row>
    <row r="94" spans="1:5" x14ac:dyDescent="0.25">
      <c r="A94" s="46" t="s">
        <v>157</v>
      </c>
    </row>
    <row r="95" spans="1:5" x14ac:dyDescent="0.25">
      <c r="A95" s="46" t="s">
        <v>194</v>
      </c>
    </row>
    <row r="97" spans="1:9" x14ac:dyDescent="0.25">
      <c r="A97" s="59" t="s">
        <v>172</v>
      </c>
      <c r="B97" s="43" t="s">
        <v>153</v>
      </c>
      <c r="C97" s="43" t="s">
        <v>154</v>
      </c>
    </row>
    <row r="98" spans="1:9" x14ac:dyDescent="0.25">
      <c r="A98" s="9" t="s">
        <v>159</v>
      </c>
      <c r="B98" s="31">
        <v>17</v>
      </c>
      <c r="C98" s="93">
        <f>B98/B100</f>
        <v>0.85</v>
      </c>
      <c r="D98" s="48"/>
    </row>
    <row r="99" spans="1:9" x14ac:dyDescent="0.25">
      <c r="A99" s="9" t="s">
        <v>72</v>
      </c>
      <c r="B99" s="31">
        <v>3</v>
      </c>
      <c r="C99" s="93">
        <f>B99/B100</f>
        <v>0.15</v>
      </c>
      <c r="D99" s="89"/>
    </row>
    <row r="100" spans="1:9" x14ac:dyDescent="0.25">
      <c r="A100" s="9" t="s">
        <v>162</v>
      </c>
      <c r="B100" s="61">
        <f>SUM(B98:B99)</f>
        <v>20</v>
      </c>
      <c r="C100" s="50"/>
    </row>
    <row r="101" spans="1:9" x14ac:dyDescent="0.25">
      <c r="A101" s="47"/>
      <c r="B101" s="89"/>
      <c r="C101" s="50"/>
    </row>
    <row r="102" spans="1:9" x14ac:dyDescent="0.25">
      <c r="A102" s="47"/>
      <c r="B102" s="89"/>
      <c r="C102" s="50"/>
    </row>
    <row r="103" spans="1:9" x14ac:dyDescent="0.25">
      <c r="A103" s="47"/>
      <c r="B103" s="89"/>
      <c r="C103" s="50"/>
    </row>
    <row r="104" spans="1:9" x14ac:dyDescent="0.25">
      <c r="A104" s="47"/>
      <c r="B104" s="89"/>
      <c r="C104" s="50"/>
    </row>
    <row r="105" spans="1:9" x14ac:dyDescent="0.25">
      <c r="A105" s="47"/>
      <c r="B105" s="89"/>
      <c r="C105" s="50"/>
    </row>
    <row r="106" spans="1:9" x14ac:dyDescent="0.25">
      <c r="A106" s="47"/>
      <c r="B106" s="89"/>
      <c r="C106" s="50"/>
    </row>
    <row r="107" spans="1:9" x14ac:dyDescent="0.25">
      <c r="A107" s="47"/>
      <c r="B107" s="89"/>
      <c r="C107" s="50"/>
    </row>
    <row r="108" spans="1:9" x14ac:dyDescent="0.25">
      <c r="A108" s="48"/>
      <c r="B108" s="48"/>
    </row>
    <row r="111" spans="1:9" x14ac:dyDescent="0.25">
      <c r="A111" s="90" t="s">
        <v>164</v>
      </c>
    </row>
    <row r="112" spans="1:9" x14ac:dyDescent="0.25">
      <c r="A112" s="59" t="s">
        <v>176</v>
      </c>
      <c r="B112" s="43">
        <v>1</v>
      </c>
      <c r="C112" s="43">
        <v>2</v>
      </c>
      <c r="D112" s="43">
        <v>3</v>
      </c>
      <c r="E112" s="43">
        <v>4</v>
      </c>
      <c r="F112" s="43">
        <v>5</v>
      </c>
      <c r="G112" s="43">
        <v>6</v>
      </c>
      <c r="H112" s="43">
        <v>7</v>
      </c>
      <c r="I112" s="43" t="s">
        <v>177</v>
      </c>
    </row>
    <row r="113" spans="1:10" x14ac:dyDescent="0.25">
      <c r="A113" s="9" t="s">
        <v>64</v>
      </c>
      <c r="B113" s="31">
        <v>5</v>
      </c>
      <c r="C113" s="31">
        <v>1</v>
      </c>
      <c r="D113" s="31">
        <v>2</v>
      </c>
      <c r="E113" s="31">
        <v>0</v>
      </c>
      <c r="F113" s="31">
        <v>0</v>
      </c>
      <c r="G113" s="31">
        <v>0</v>
      </c>
      <c r="H113" s="31">
        <v>0</v>
      </c>
      <c r="I113" s="31">
        <f>SUM(B113:H113)</f>
        <v>8</v>
      </c>
      <c r="J113" s="50"/>
    </row>
    <row r="114" spans="1:10" x14ac:dyDescent="0.25">
      <c r="A114" s="9" t="s">
        <v>65</v>
      </c>
      <c r="B114" s="31">
        <v>4</v>
      </c>
      <c r="C114" s="31">
        <v>2</v>
      </c>
      <c r="D114" s="31">
        <v>1</v>
      </c>
      <c r="E114" s="31">
        <v>1</v>
      </c>
      <c r="F114" s="31">
        <v>0</v>
      </c>
      <c r="G114" s="31">
        <v>0</v>
      </c>
      <c r="H114" s="31">
        <v>0</v>
      </c>
      <c r="I114" s="31">
        <f t="shared" ref="I114:I119" si="2">SUM(B114:H114)</f>
        <v>8</v>
      </c>
      <c r="J114" s="50"/>
    </row>
    <row r="115" spans="1:10" x14ac:dyDescent="0.25">
      <c r="A115" s="9" t="s">
        <v>66</v>
      </c>
      <c r="B115" s="31">
        <v>2</v>
      </c>
      <c r="C115" s="31">
        <v>6</v>
      </c>
      <c r="D115" s="31">
        <v>1</v>
      </c>
      <c r="E115" s="31">
        <v>1</v>
      </c>
      <c r="F115" s="31">
        <v>0</v>
      </c>
      <c r="G115" s="31">
        <v>0</v>
      </c>
      <c r="H115" s="31">
        <v>0</v>
      </c>
      <c r="I115" s="31">
        <f t="shared" si="2"/>
        <v>10</v>
      </c>
      <c r="J115" s="50"/>
    </row>
    <row r="116" spans="1:10" x14ac:dyDescent="0.25">
      <c r="A116" s="9" t="s">
        <v>67</v>
      </c>
      <c r="B116" s="31">
        <v>0</v>
      </c>
      <c r="C116" s="31">
        <v>0</v>
      </c>
      <c r="D116" s="31">
        <v>3</v>
      </c>
      <c r="E116" s="31">
        <v>3</v>
      </c>
      <c r="F116" s="31">
        <v>2</v>
      </c>
      <c r="G116" s="31">
        <v>0</v>
      </c>
      <c r="H116" s="31">
        <v>0</v>
      </c>
      <c r="I116" s="31">
        <f t="shared" si="2"/>
        <v>8</v>
      </c>
      <c r="J116" s="50"/>
    </row>
    <row r="117" spans="1:10" x14ac:dyDescent="0.25">
      <c r="A117" s="9" t="s">
        <v>68</v>
      </c>
      <c r="B117" s="31">
        <v>5</v>
      </c>
      <c r="C117" s="31">
        <v>1</v>
      </c>
      <c r="D117" s="31">
        <v>1</v>
      </c>
      <c r="E117" s="31">
        <v>0</v>
      </c>
      <c r="F117" s="31">
        <v>2</v>
      </c>
      <c r="G117" s="31">
        <v>0</v>
      </c>
      <c r="H117" s="31">
        <v>0</v>
      </c>
      <c r="I117" s="31">
        <f t="shared" si="2"/>
        <v>9</v>
      </c>
      <c r="J117" s="50"/>
    </row>
    <row r="118" spans="1:10" x14ac:dyDescent="0.25">
      <c r="A118" s="9" t="s">
        <v>69</v>
      </c>
      <c r="B118" s="31">
        <v>0</v>
      </c>
      <c r="C118" s="31">
        <v>3</v>
      </c>
      <c r="D118" s="31">
        <v>2</v>
      </c>
      <c r="E118" s="31">
        <v>3</v>
      </c>
      <c r="F118" s="31">
        <v>1</v>
      </c>
      <c r="G118" s="31">
        <v>0</v>
      </c>
      <c r="H118" s="31">
        <v>0</v>
      </c>
      <c r="I118" s="31">
        <f t="shared" si="2"/>
        <v>9</v>
      </c>
      <c r="J118" s="50"/>
    </row>
    <row r="119" spans="1:10" x14ac:dyDescent="0.25">
      <c r="A119" s="9" t="s">
        <v>70</v>
      </c>
      <c r="B119" s="31">
        <v>1</v>
      </c>
      <c r="C119" s="31">
        <v>1</v>
      </c>
      <c r="D119" s="31">
        <v>2</v>
      </c>
      <c r="E119" s="31">
        <v>2</v>
      </c>
      <c r="F119" s="31">
        <v>1</v>
      </c>
      <c r="G119" s="31">
        <v>0</v>
      </c>
      <c r="H119" s="31">
        <v>0</v>
      </c>
      <c r="I119" s="31">
        <f t="shared" si="2"/>
        <v>7</v>
      </c>
      <c r="J119" s="50"/>
    </row>
    <row r="120" spans="1:10" x14ac:dyDescent="0.25">
      <c r="A120" s="47"/>
      <c r="B120" s="48"/>
      <c r="C120" s="48"/>
      <c r="D120" s="48"/>
      <c r="E120" s="48"/>
      <c r="F120" s="48"/>
      <c r="G120" s="48"/>
      <c r="H120" s="48"/>
      <c r="I120" s="48"/>
      <c r="J120" s="50"/>
    </row>
    <row r="121" spans="1:10" x14ac:dyDescent="0.25">
      <c r="A121" s="47"/>
      <c r="B121" s="48"/>
      <c r="C121" s="48"/>
      <c r="D121" s="48"/>
      <c r="E121" s="48"/>
      <c r="F121" s="48"/>
      <c r="G121" s="48"/>
      <c r="H121" s="48"/>
      <c r="I121" s="48"/>
      <c r="J121" s="50"/>
    </row>
    <row r="122" spans="1:10" x14ac:dyDescent="0.25">
      <c r="A122" s="47"/>
      <c r="B122" s="48"/>
      <c r="C122" s="48"/>
      <c r="D122" s="48"/>
      <c r="E122" s="48"/>
      <c r="F122" s="48"/>
      <c r="G122" s="48"/>
      <c r="H122" s="48"/>
      <c r="I122" s="48"/>
      <c r="J122" s="50"/>
    </row>
    <row r="123" spans="1:10" x14ac:dyDescent="0.25">
      <c r="A123" s="47"/>
      <c r="B123" s="48"/>
      <c r="C123" s="48"/>
      <c r="D123" s="48"/>
      <c r="E123" s="48"/>
      <c r="F123" s="48"/>
      <c r="G123" s="48"/>
      <c r="H123" s="48"/>
      <c r="I123" s="48"/>
      <c r="J123" s="50"/>
    </row>
    <row r="124" spans="1:10" x14ac:dyDescent="0.25">
      <c r="A124" s="47"/>
      <c r="B124" s="48"/>
      <c r="C124" s="48"/>
      <c r="D124" s="48"/>
      <c r="E124" s="48"/>
      <c r="F124" s="48"/>
      <c r="G124" s="48"/>
      <c r="H124" s="48"/>
      <c r="I124" s="48"/>
      <c r="J124" s="50"/>
    </row>
    <row r="125" spans="1:10" x14ac:dyDescent="0.25">
      <c r="A125" s="47"/>
      <c r="B125" s="48"/>
      <c r="C125" s="48"/>
      <c r="D125" s="48"/>
      <c r="E125" s="48"/>
      <c r="F125" s="48"/>
      <c r="G125" s="48"/>
      <c r="H125" s="48"/>
      <c r="I125" s="48"/>
      <c r="J125" s="50"/>
    </row>
    <row r="129" spans="1:5" x14ac:dyDescent="0.25">
      <c r="A129" s="47"/>
    </row>
    <row r="130" spans="1:5" x14ac:dyDescent="0.25">
      <c r="A130" s="42"/>
    </row>
    <row r="131" spans="1:5" x14ac:dyDescent="0.25">
      <c r="A131" s="42"/>
    </row>
    <row r="135" spans="1:5" x14ac:dyDescent="0.25">
      <c r="A135" s="90" t="s">
        <v>173</v>
      </c>
      <c r="B135" s="48"/>
    </row>
    <row r="136" spans="1:5" x14ac:dyDescent="0.25">
      <c r="A136" s="59" t="s">
        <v>176</v>
      </c>
      <c r="B136" s="43">
        <v>1</v>
      </c>
      <c r="C136" s="43">
        <v>2</v>
      </c>
      <c r="D136" s="43" t="s">
        <v>177</v>
      </c>
    </row>
    <row r="137" spans="1:5" x14ac:dyDescent="0.25">
      <c r="A137" s="9" t="s">
        <v>73</v>
      </c>
      <c r="B137" s="31">
        <v>2</v>
      </c>
      <c r="C137" s="31">
        <v>1</v>
      </c>
      <c r="D137" s="31">
        <f>SUM(B137:C137)</f>
        <v>3</v>
      </c>
      <c r="E137" s="50"/>
    </row>
    <row r="138" spans="1:5" x14ac:dyDescent="0.25">
      <c r="A138" s="9" t="s">
        <v>74</v>
      </c>
      <c r="B138" s="31">
        <v>1</v>
      </c>
      <c r="C138" s="31">
        <v>0</v>
      </c>
      <c r="D138" s="31">
        <f>SUM(B138:C138)</f>
        <v>1</v>
      </c>
      <c r="E138" s="50"/>
    </row>
    <row r="139" spans="1:5" x14ac:dyDescent="0.25">
      <c r="A139" s="47"/>
      <c r="B139" s="48"/>
      <c r="C139" s="48"/>
      <c r="D139" s="48"/>
      <c r="E139" s="50"/>
    </row>
    <row r="140" spans="1:5" x14ac:dyDescent="0.25">
      <c r="A140" s="47"/>
      <c r="B140" s="48"/>
      <c r="C140" s="48"/>
      <c r="D140" s="48"/>
      <c r="E140" s="50"/>
    </row>
    <row r="141" spans="1:5" x14ac:dyDescent="0.25">
      <c r="A141" s="47"/>
      <c r="B141" s="48"/>
      <c r="C141" s="48"/>
      <c r="D141" s="48"/>
      <c r="E141" s="50"/>
    </row>
    <row r="142" spans="1:5" x14ac:dyDescent="0.25">
      <c r="A142" s="47"/>
      <c r="B142" s="48"/>
      <c r="C142" s="48"/>
      <c r="D142" s="48"/>
      <c r="E142" s="50"/>
    </row>
    <row r="153" spans="1:5" x14ac:dyDescent="0.25">
      <c r="A153" t="s">
        <v>202</v>
      </c>
    </row>
    <row r="155" spans="1:5" x14ac:dyDescent="0.25">
      <c r="A155" s="59" t="s">
        <v>172</v>
      </c>
      <c r="B155" s="43" t="s">
        <v>193</v>
      </c>
      <c r="C155" s="43" t="s">
        <v>192</v>
      </c>
      <c r="D155" s="43" t="s">
        <v>194</v>
      </c>
      <c r="E155" s="43" t="s">
        <v>177</v>
      </c>
    </row>
    <row r="156" spans="1:5" x14ac:dyDescent="0.25">
      <c r="A156" s="9" t="s">
        <v>159</v>
      </c>
      <c r="B156" s="31">
        <v>20</v>
      </c>
      <c r="C156" s="31">
        <v>18</v>
      </c>
      <c r="D156" s="31">
        <v>17</v>
      </c>
      <c r="E156" s="31">
        <f>SUM(B156:D156)</f>
        <v>55</v>
      </c>
    </row>
    <row r="157" spans="1:5" x14ac:dyDescent="0.25">
      <c r="A157" s="9" t="s">
        <v>72</v>
      </c>
      <c r="B157" s="31">
        <v>0</v>
      </c>
      <c r="C157" s="31">
        <v>2</v>
      </c>
      <c r="D157" s="31">
        <v>3</v>
      </c>
      <c r="E157" s="31">
        <f>SUM(B157:D157)</f>
        <v>5</v>
      </c>
    </row>
    <row r="158" spans="1:5" x14ac:dyDescent="0.25">
      <c r="A158" s="9" t="s">
        <v>162</v>
      </c>
      <c r="B158" s="61">
        <f>SUM(B156:B157)</f>
        <v>20</v>
      </c>
      <c r="C158" s="61">
        <f>SUM(C156:C157)</f>
        <v>20</v>
      </c>
      <c r="D158" s="61">
        <f>SUM(D156:D157)</f>
        <v>20</v>
      </c>
      <c r="E158" s="31">
        <f>SUM(B158:D158)</f>
        <v>60</v>
      </c>
    </row>
    <row r="166" spans="1:2" x14ac:dyDescent="0.25">
      <c r="A166" s="59" t="s">
        <v>172</v>
      </c>
      <c r="B166" s="43" t="s">
        <v>177</v>
      </c>
    </row>
    <row r="167" spans="1:2" x14ac:dyDescent="0.25">
      <c r="A167" s="9" t="s">
        <v>159</v>
      </c>
      <c r="B167" s="31">
        <v>55</v>
      </c>
    </row>
    <row r="168" spans="1:2" x14ac:dyDescent="0.25">
      <c r="A168" s="9" t="s">
        <v>72</v>
      </c>
      <c r="B168" s="31">
        <v>5</v>
      </c>
    </row>
    <row r="169" spans="1:2" x14ac:dyDescent="0.25">
      <c r="A169" s="9" t="s">
        <v>162</v>
      </c>
      <c r="B169" s="31">
        <f>SUM(B167:B168)</f>
        <v>60</v>
      </c>
    </row>
    <row r="183" spans="1:5" x14ac:dyDescent="0.25">
      <c r="A183" s="90" t="s">
        <v>164</v>
      </c>
    </row>
    <row r="184" spans="1:5" x14ac:dyDescent="0.25">
      <c r="A184" s="59" t="s">
        <v>203</v>
      </c>
      <c r="B184" s="43" t="s">
        <v>193</v>
      </c>
      <c r="C184" s="43" t="s">
        <v>192</v>
      </c>
      <c r="D184" s="43" t="s">
        <v>194</v>
      </c>
      <c r="E184" s="43" t="s">
        <v>177</v>
      </c>
    </row>
    <row r="185" spans="1:5" x14ac:dyDescent="0.25">
      <c r="A185" s="9" t="s">
        <v>64</v>
      </c>
      <c r="B185" s="31">
        <v>10</v>
      </c>
      <c r="C185" s="31">
        <v>10</v>
      </c>
      <c r="D185" s="31">
        <v>8</v>
      </c>
      <c r="E185" s="31">
        <f t="shared" ref="E185:E191" si="3">SUM(B185:D185)</f>
        <v>28</v>
      </c>
    </row>
    <row r="186" spans="1:5" x14ac:dyDescent="0.25">
      <c r="A186" s="9" t="s">
        <v>65</v>
      </c>
      <c r="B186" s="31">
        <v>14</v>
      </c>
      <c r="C186" s="31">
        <v>13</v>
      </c>
      <c r="D186" s="31">
        <v>8</v>
      </c>
      <c r="E186" s="31">
        <f t="shared" si="3"/>
        <v>35</v>
      </c>
    </row>
    <row r="187" spans="1:5" x14ac:dyDescent="0.25">
      <c r="A187" s="9" t="s">
        <v>66</v>
      </c>
      <c r="B187" s="31">
        <v>15</v>
      </c>
      <c r="C187" s="31">
        <v>17</v>
      </c>
      <c r="D187" s="31">
        <v>10</v>
      </c>
      <c r="E187" s="31">
        <f t="shared" si="3"/>
        <v>42</v>
      </c>
    </row>
    <row r="188" spans="1:5" x14ac:dyDescent="0.25">
      <c r="A188" s="9" t="s">
        <v>67</v>
      </c>
      <c r="B188" s="31">
        <v>14</v>
      </c>
      <c r="C188" s="31">
        <v>12</v>
      </c>
      <c r="D188" s="31">
        <v>8</v>
      </c>
      <c r="E188" s="31">
        <f t="shared" si="3"/>
        <v>34</v>
      </c>
    </row>
    <row r="189" spans="1:5" x14ac:dyDescent="0.25">
      <c r="A189" s="9" t="s">
        <v>68</v>
      </c>
      <c r="B189" s="31">
        <v>17</v>
      </c>
      <c r="C189" s="31">
        <v>12</v>
      </c>
      <c r="D189" s="31">
        <v>9</v>
      </c>
      <c r="E189" s="31">
        <f t="shared" si="3"/>
        <v>38</v>
      </c>
    </row>
    <row r="190" spans="1:5" x14ac:dyDescent="0.25">
      <c r="A190" s="9" t="s">
        <v>69</v>
      </c>
      <c r="B190" s="31">
        <v>13</v>
      </c>
      <c r="C190" s="31">
        <v>12</v>
      </c>
      <c r="D190" s="31">
        <v>9</v>
      </c>
      <c r="E190" s="31">
        <f t="shared" si="3"/>
        <v>34</v>
      </c>
    </row>
    <row r="191" spans="1:5" x14ac:dyDescent="0.25">
      <c r="A191" s="9" t="s">
        <v>70</v>
      </c>
      <c r="B191" s="31">
        <v>12</v>
      </c>
      <c r="C191" s="31">
        <v>5</v>
      </c>
      <c r="D191" s="31">
        <v>7</v>
      </c>
      <c r="E191" s="31">
        <f t="shared" si="3"/>
        <v>24</v>
      </c>
    </row>
    <row r="199" spans="1:2" x14ac:dyDescent="0.25">
      <c r="A199" s="90" t="s">
        <v>164</v>
      </c>
    </row>
    <row r="200" spans="1:2" x14ac:dyDescent="0.25">
      <c r="A200" s="59" t="s">
        <v>203</v>
      </c>
      <c r="B200" s="43" t="s">
        <v>177</v>
      </c>
    </row>
    <row r="201" spans="1:2" x14ac:dyDescent="0.25">
      <c r="A201" s="9" t="s">
        <v>64</v>
      </c>
      <c r="B201" s="31">
        <v>28</v>
      </c>
    </row>
    <row r="202" spans="1:2" x14ac:dyDescent="0.25">
      <c r="A202" s="9" t="s">
        <v>65</v>
      </c>
      <c r="B202" s="31">
        <v>35</v>
      </c>
    </row>
    <row r="203" spans="1:2" x14ac:dyDescent="0.25">
      <c r="A203" s="9" t="s">
        <v>66</v>
      </c>
      <c r="B203" s="31">
        <v>42</v>
      </c>
    </row>
    <row r="204" spans="1:2" x14ac:dyDescent="0.25">
      <c r="A204" s="9" t="s">
        <v>67</v>
      </c>
      <c r="B204" s="31">
        <v>34</v>
      </c>
    </row>
    <row r="205" spans="1:2" x14ac:dyDescent="0.25">
      <c r="A205" s="9" t="s">
        <v>68</v>
      </c>
      <c r="B205" s="31">
        <v>38</v>
      </c>
    </row>
    <row r="206" spans="1:2" x14ac:dyDescent="0.25">
      <c r="A206" s="9" t="s">
        <v>69</v>
      </c>
      <c r="B206" s="31">
        <v>34</v>
      </c>
    </row>
    <row r="207" spans="1:2" x14ac:dyDescent="0.25">
      <c r="A207" s="9" t="s">
        <v>70</v>
      </c>
      <c r="B207" s="31">
        <v>24</v>
      </c>
    </row>
    <row r="216" spans="1:5" x14ac:dyDescent="0.25">
      <c r="A216" s="90" t="s">
        <v>173</v>
      </c>
      <c r="B216" s="48"/>
    </row>
    <row r="217" spans="1:5" x14ac:dyDescent="0.25">
      <c r="A217" s="59" t="s">
        <v>176</v>
      </c>
      <c r="B217" s="43" t="s">
        <v>193</v>
      </c>
      <c r="C217" s="43" t="s">
        <v>192</v>
      </c>
      <c r="D217" s="43" t="s">
        <v>194</v>
      </c>
      <c r="E217" s="43" t="s">
        <v>177</v>
      </c>
    </row>
    <row r="218" spans="1:5" x14ac:dyDescent="0.25">
      <c r="A218" s="9" t="s">
        <v>73</v>
      </c>
      <c r="B218" s="31">
        <v>0</v>
      </c>
      <c r="C218" s="31">
        <v>0</v>
      </c>
      <c r="D218" s="31">
        <v>3</v>
      </c>
      <c r="E218" s="31">
        <f>SUM(B218:D218)</f>
        <v>3</v>
      </c>
    </row>
    <row r="219" spans="1:5" x14ac:dyDescent="0.25">
      <c r="A219" s="9" t="s">
        <v>74</v>
      </c>
      <c r="B219" s="31">
        <v>0</v>
      </c>
      <c r="C219" s="31">
        <v>2</v>
      </c>
      <c r="D219" s="31">
        <v>1</v>
      </c>
      <c r="E219" s="31">
        <f>SUM(B219:D219)</f>
        <v>3</v>
      </c>
    </row>
    <row r="232" spans="1:2" x14ac:dyDescent="0.25">
      <c r="A232" s="90" t="s">
        <v>173</v>
      </c>
    </row>
    <row r="233" spans="1:2" x14ac:dyDescent="0.25">
      <c r="A233" s="59" t="s">
        <v>176</v>
      </c>
      <c r="B233" s="43" t="s">
        <v>177</v>
      </c>
    </row>
    <row r="234" spans="1:2" x14ac:dyDescent="0.25">
      <c r="A234" s="9" t="s">
        <v>73</v>
      </c>
      <c r="B234" s="31">
        <v>3</v>
      </c>
    </row>
    <row r="235" spans="1:2" x14ac:dyDescent="0.25">
      <c r="A235" s="9" t="s">
        <v>74</v>
      </c>
      <c r="B235" s="31">
        <v>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9"/>
  <sheetViews>
    <sheetView showGridLines="0" topLeftCell="E40" workbookViewId="0">
      <selection activeCell="T64" sqref="T64"/>
    </sheetView>
  </sheetViews>
  <sheetFormatPr baseColWidth="10" defaultRowHeight="15" x14ac:dyDescent="0.25"/>
  <cols>
    <col min="1" max="1" width="47.140625" customWidth="1"/>
    <col min="2" max="2" width="20" bestFit="1" customWidth="1"/>
    <col min="3" max="3" width="22.7109375" bestFit="1" customWidth="1"/>
  </cols>
  <sheetData>
    <row r="1" spans="1:12" x14ac:dyDescent="0.25">
      <c r="A1" s="101" t="s">
        <v>158</v>
      </c>
      <c r="B1" s="101"/>
      <c r="C1" s="101"/>
      <c r="D1" s="101"/>
      <c r="E1" s="101"/>
      <c r="F1" s="101"/>
      <c r="G1" s="101"/>
      <c r="H1" s="101"/>
      <c r="I1" s="101"/>
      <c r="J1" s="101"/>
      <c r="K1" s="101"/>
      <c r="L1" s="101"/>
    </row>
    <row r="2" spans="1:12" s="78" customFormat="1" x14ac:dyDescent="0.25">
      <c r="A2" s="101" t="s">
        <v>131</v>
      </c>
      <c r="B2" s="101"/>
      <c r="C2" s="101"/>
      <c r="D2" s="101"/>
      <c r="E2" s="101"/>
      <c r="F2" s="101"/>
      <c r="G2" s="101"/>
      <c r="H2" s="101"/>
      <c r="I2" s="101"/>
      <c r="J2" s="101"/>
      <c r="K2" s="101"/>
      <c r="L2" s="101"/>
    </row>
    <row r="3" spans="1:12" s="78" customFormat="1" x14ac:dyDescent="0.25"/>
    <row r="4" spans="1:12" s="78" customFormat="1" x14ac:dyDescent="0.25">
      <c r="A4" s="78" t="s">
        <v>192</v>
      </c>
    </row>
    <row r="5" spans="1:12" x14ac:dyDescent="0.25">
      <c r="A5" s="59" t="s">
        <v>172</v>
      </c>
      <c r="B5" s="43" t="s">
        <v>153</v>
      </c>
      <c r="C5" s="43" t="s">
        <v>154</v>
      </c>
    </row>
    <row r="6" spans="1:12" x14ac:dyDescent="0.25">
      <c r="A6" s="9" t="s">
        <v>159</v>
      </c>
      <c r="B6" s="31">
        <v>18</v>
      </c>
      <c r="C6" s="93">
        <f>B6/B8</f>
        <v>0.9</v>
      </c>
    </row>
    <row r="7" spans="1:12" x14ac:dyDescent="0.25">
      <c r="A7" s="9" t="s">
        <v>72</v>
      </c>
      <c r="B7" s="31">
        <v>2</v>
      </c>
      <c r="C7" s="93">
        <f>B7/B8</f>
        <v>0.1</v>
      </c>
    </row>
    <row r="8" spans="1:12" x14ac:dyDescent="0.25">
      <c r="A8" s="9" t="s">
        <v>162</v>
      </c>
      <c r="B8" s="61">
        <f>SUM(B6:B7)</f>
        <v>20</v>
      </c>
      <c r="C8" s="58"/>
    </row>
    <row r="9" spans="1:12" x14ac:dyDescent="0.25">
      <c r="A9" s="47"/>
      <c r="B9" s="89"/>
      <c r="C9" s="58"/>
    </row>
    <row r="10" spans="1:12" x14ac:dyDescent="0.25">
      <c r="A10" s="47"/>
      <c r="B10" s="89"/>
      <c r="C10" s="58"/>
    </row>
    <row r="11" spans="1:12" x14ac:dyDescent="0.25">
      <c r="A11" s="47"/>
      <c r="B11" s="89"/>
      <c r="C11" s="58"/>
    </row>
    <row r="12" spans="1:12" x14ac:dyDescent="0.25">
      <c r="A12" s="47"/>
      <c r="B12" s="89"/>
      <c r="C12" s="58"/>
    </row>
    <row r="13" spans="1:12" x14ac:dyDescent="0.25">
      <c r="A13" s="47"/>
      <c r="B13" s="89"/>
      <c r="C13" s="58"/>
    </row>
    <row r="14" spans="1:12" x14ac:dyDescent="0.25">
      <c r="A14" s="90" t="s">
        <v>164</v>
      </c>
      <c r="B14" s="48"/>
    </row>
    <row r="15" spans="1:12" x14ac:dyDescent="0.25">
      <c r="A15" s="59" t="s">
        <v>176</v>
      </c>
      <c r="B15" s="43">
        <v>1</v>
      </c>
      <c r="C15" s="43">
        <v>2</v>
      </c>
      <c r="D15" s="43">
        <v>3</v>
      </c>
      <c r="E15" s="43">
        <v>4</v>
      </c>
      <c r="F15" s="43">
        <v>5</v>
      </c>
      <c r="G15" s="43">
        <v>6</v>
      </c>
      <c r="H15" s="43">
        <v>7</v>
      </c>
      <c r="I15" s="60" t="s">
        <v>177</v>
      </c>
      <c r="J15" s="98" t="s">
        <v>154</v>
      </c>
    </row>
    <row r="16" spans="1:12" x14ac:dyDescent="0.25">
      <c r="A16" s="9" t="s">
        <v>64</v>
      </c>
      <c r="B16" s="31">
        <v>5</v>
      </c>
      <c r="C16" s="31">
        <v>2</v>
      </c>
      <c r="D16" s="31">
        <v>1</v>
      </c>
      <c r="E16" s="31">
        <v>1</v>
      </c>
      <c r="F16" s="31">
        <v>2</v>
      </c>
      <c r="G16" s="31">
        <v>0</v>
      </c>
      <c r="H16" s="31">
        <v>1</v>
      </c>
      <c r="I16" s="31">
        <f t="shared" ref="I16:I22" si="0">SUM(B16:H16)</f>
        <v>12</v>
      </c>
      <c r="J16" s="99">
        <f t="shared" ref="J16:J22" si="1">+I16/$I$23</f>
        <v>0.15</v>
      </c>
    </row>
    <row r="17" spans="1:11" x14ac:dyDescent="0.25">
      <c r="A17" s="9" t="s">
        <v>65</v>
      </c>
      <c r="B17" s="44">
        <v>8</v>
      </c>
      <c r="C17" s="31">
        <v>0</v>
      </c>
      <c r="D17" s="31">
        <v>1</v>
      </c>
      <c r="E17" s="31">
        <v>1</v>
      </c>
      <c r="F17" s="31">
        <v>0</v>
      </c>
      <c r="G17" s="31">
        <v>1</v>
      </c>
      <c r="H17" s="44">
        <v>0</v>
      </c>
      <c r="I17" s="31">
        <f t="shared" si="0"/>
        <v>11</v>
      </c>
      <c r="J17" s="99">
        <f t="shared" si="1"/>
        <v>0.13750000000000001</v>
      </c>
    </row>
    <row r="18" spans="1:11" x14ac:dyDescent="0.25">
      <c r="A18" s="9" t="s">
        <v>66</v>
      </c>
      <c r="B18" s="31">
        <v>4</v>
      </c>
      <c r="C18" s="31">
        <v>4</v>
      </c>
      <c r="D18" s="31">
        <v>0</v>
      </c>
      <c r="E18" s="31">
        <v>2</v>
      </c>
      <c r="F18" s="31">
        <v>2</v>
      </c>
      <c r="G18" s="31">
        <v>0</v>
      </c>
      <c r="H18" s="44">
        <v>0</v>
      </c>
      <c r="I18" s="31">
        <f t="shared" si="0"/>
        <v>12</v>
      </c>
      <c r="J18" s="99">
        <f t="shared" si="1"/>
        <v>0.15</v>
      </c>
    </row>
    <row r="19" spans="1:11" x14ac:dyDescent="0.25">
      <c r="A19" s="9" t="s">
        <v>67</v>
      </c>
      <c r="B19" s="100">
        <v>0</v>
      </c>
      <c r="C19" s="31">
        <v>7</v>
      </c>
      <c r="D19" s="31">
        <v>4</v>
      </c>
      <c r="E19" s="31">
        <v>3</v>
      </c>
      <c r="F19" s="31">
        <v>0</v>
      </c>
      <c r="G19" s="31">
        <v>1</v>
      </c>
      <c r="H19" s="44">
        <v>0</v>
      </c>
      <c r="I19" s="31">
        <f t="shared" si="0"/>
        <v>15</v>
      </c>
      <c r="J19" s="99">
        <f t="shared" si="1"/>
        <v>0.1875</v>
      </c>
    </row>
    <row r="20" spans="1:11" x14ac:dyDescent="0.25">
      <c r="A20" s="9" t="s">
        <v>68</v>
      </c>
      <c r="B20" s="100">
        <v>0</v>
      </c>
      <c r="C20" s="31">
        <v>4</v>
      </c>
      <c r="D20" s="31">
        <v>4</v>
      </c>
      <c r="E20" s="31">
        <v>2</v>
      </c>
      <c r="F20" s="31">
        <v>0</v>
      </c>
      <c r="G20" s="31">
        <v>1</v>
      </c>
      <c r="H20" s="44">
        <v>0</v>
      </c>
      <c r="I20" s="31">
        <f t="shared" si="0"/>
        <v>11</v>
      </c>
      <c r="J20" s="99">
        <f t="shared" si="1"/>
        <v>0.13750000000000001</v>
      </c>
    </row>
    <row r="21" spans="1:11" x14ac:dyDescent="0.25">
      <c r="A21" s="9" t="s">
        <v>69</v>
      </c>
      <c r="B21" s="100">
        <v>0</v>
      </c>
      <c r="C21" s="31">
        <v>0</v>
      </c>
      <c r="D21" s="31">
        <v>5</v>
      </c>
      <c r="E21" s="31">
        <v>1</v>
      </c>
      <c r="F21" s="31">
        <v>3</v>
      </c>
      <c r="G21" s="31">
        <v>1</v>
      </c>
      <c r="H21" s="31">
        <v>1</v>
      </c>
      <c r="I21" s="31">
        <f t="shared" si="0"/>
        <v>11</v>
      </c>
      <c r="J21" s="99">
        <f t="shared" si="1"/>
        <v>0.13750000000000001</v>
      </c>
    </row>
    <row r="22" spans="1:11" x14ac:dyDescent="0.25">
      <c r="A22" s="9" t="s">
        <v>70</v>
      </c>
      <c r="B22" s="31">
        <v>1</v>
      </c>
      <c r="C22" s="31">
        <v>0</v>
      </c>
      <c r="D22" s="31">
        <v>1</v>
      </c>
      <c r="E22" s="31">
        <v>3</v>
      </c>
      <c r="F22" s="31">
        <v>1</v>
      </c>
      <c r="G22" s="31">
        <v>1</v>
      </c>
      <c r="H22" s="31">
        <v>1</v>
      </c>
      <c r="I22" s="31">
        <f t="shared" si="0"/>
        <v>8</v>
      </c>
      <c r="J22" s="99">
        <f t="shared" si="1"/>
        <v>0.1</v>
      </c>
    </row>
    <row r="23" spans="1:11" x14ac:dyDescent="0.25">
      <c r="A23" s="47"/>
      <c r="B23" s="48"/>
      <c r="C23" s="48"/>
      <c r="D23" s="48"/>
      <c r="E23" s="48"/>
      <c r="F23" s="48"/>
      <c r="G23" s="48"/>
      <c r="H23" s="48"/>
      <c r="I23">
        <f>SUM(I16:I22)</f>
        <v>80</v>
      </c>
      <c r="J23" s="102"/>
    </row>
    <row r="24" spans="1:11" x14ac:dyDescent="0.25">
      <c r="A24" s="47"/>
      <c r="B24" s="48"/>
      <c r="C24" s="48"/>
      <c r="D24" s="48"/>
      <c r="E24" s="48"/>
      <c r="F24" s="48"/>
      <c r="G24" s="48"/>
      <c r="H24" s="48"/>
      <c r="I24" s="48"/>
      <c r="J24" s="102"/>
    </row>
    <row r="25" spans="1:11" x14ac:dyDescent="0.25">
      <c r="A25" s="47"/>
      <c r="B25" s="48"/>
      <c r="C25" s="48"/>
      <c r="D25" s="48"/>
      <c r="E25" s="48"/>
      <c r="F25" s="48"/>
      <c r="G25" s="48"/>
      <c r="H25" s="48"/>
      <c r="I25" s="48"/>
      <c r="J25" s="102"/>
    </row>
    <row r="26" spans="1:11" x14ac:dyDescent="0.25">
      <c r="K26" s="51"/>
    </row>
    <row r="27" spans="1:11" x14ac:dyDescent="0.25">
      <c r="A27" s="90" t="s">
        <v>173</v>
      </c>
      <c r="B27" s="48"/>
      <c r="C27" s="48"/>
      <c r="D27" s="48"/>
      <c r="K27" s="51"/>
    </row>
    <row r="28" spans="1:11" x14ac:dyDescent="0.25">
      <c r="A28" s="59" t="s">
        <v>176</v>
      </c>
      <c r="B28" s="43">
        <v>1</v>
      </c>
      <c r="C28" s="43">
        <v>2</v>
      </c>
      <c r="D28" s="43" t="s">
        <v>177</v>
      </c>
      <c r="E28" s="98" t="s">
        <v>154</v>
      </c>
      <c r="K28" s="51"/>
    </row>
    <row r="29" spans="1:11" x14ac:dyDescent="0.25">
      <c r="A29" s="9" t="s">
        <v>73</v>
      </c>
      <c r="B29" s="31">
        <v>0</v>
      </c>
      <c r="C29" s="31">
        <v>0</v>
      </c>
      <c r="D29" s="31">
        <v>0</v>
      </c>
      <c r="E29" s="99">
        <f>+D29/$D$31</f>
        <v>0</v>
      </c>
    </row>
    <row r="30" spans="1:11" x14ac:dyDescent="0.25">
      <c r="A30" s="9" t="s">
        <v>74</v>
      </c>
      <c r="B30" s="31">
        <v>2</v>
      </c>
      <c r="C30" s="31">
        <v>0</v>
      </c>
      <c r="D30" s="31">
        <v>2</v>
      </c>
      <c r="E30" s="99">
        <f>+D30/$D$31</f>
        <v>1</v>
      </c>
    </row>
    <row r="31" spans="1:11" x14ac:dyDescent="0.25">
      <c r="A31" s="47"/>
      <c r="B31" s="48"/>
      <c r="C31" s="48"/>
      <c r="D31">
        <f>SUM(D29:D30)</f>
        <v>2</v>
      </c>
    </row>
    <row r="32" spans="1:11" x14ac:dyDescent="0.25">
      <c r="A32" s="47"/>
      <c r="B32" s="48"/>
      <c r="C32" s="48"/>
      <c r="D32" s="48"/>
    </row>
    <row r="33" spans="1:4" x14ac:dyDescent="0.25">
      <c r="A33" s="47"/>
      <c r="B33" s="48"/>
      <c r="C33" s="48"/>
      <c r="D33" s="48"/>
    </row>
    <row r="34" spans="1:4" x14ac:dyDescent="0.25">
      <c r="A34" s="47"/>
    </row>
    <row r="35" spans="1:4" x14ac:dyDescent="0.25">
      <c r="A35" s="47"/>
    </row>
    <row r="36" spans="1:4" x14ac:dyDescent="0.25">
      <c r="A36" s="42"/>
    </row>
    <row r="37" spans="1:4" x14ac:dyDescent="0.25">
      <c r="A37" s="42"/>
    </row>
    <row r="41" spans="1:4" x14ac:dyDescent="0.25">
      <c r="A41" s="56"/>
    </row>
    <row r="43" spans="1:4" x14ac:dyDescent="0.25">
      <c r="A43" s="46" t="s">
        <v>165</v>
      </c>
    </row>
    <row r="44" spans="1:4" x14ac:dyDescent="0.25">
      <c r="A44" s="78"/>
    </row>
    <row r="45" spans="1:4" x14ac:dyDescent="0.25">
      <c r="A45" s="78" t="s">
        <v>194</v>
      </c>
    </row>
    <row r="46" spans="1:4" x14ac:dyDescent="0.25">
      <c r="A46" s="78"/>
    </row>
    <row r="47" spans="1:4" x14ac:dyDescent="0.25">
      <c r="A47" s="59" t="s">
        <v>172</v>
      </c>
      <c r="B47" s="43" t="s">
        <v>153</v>
      </c>
      <c r="C47" s="43" t="s">
        <v>154</v>
      </c>
    </row>
    <row r="48" spans="1:4" x14ac:dyDescent="0.25">
      <c r="A48" s="9" t="s">
        <v>159</v>
      </c>
      <c r="B48" s="31">
        <v>18</v>
      </c>
      <c r="C48" s="93">
        <f>B48/B50</f>
        <v>0.9</v>
      </c>
    </row>
    <row r="49" spans="1:10" x14ac:dyDescent="0.25">
      <c r="A49" s="9" t="s">
        <v>72</v>
      </c>
      <c r="B49" s="31">
        <v>2</v>
      </c>
      <c r="C49" s="93">
        <f>B49/B50</f>
        <v>0.1</v>
      </c>
    </row>
    <row r="50" spans="1:10" x14ac:dyDescent="0.25">
      <c r="A50" s="9" t="s">
        <v>162</v>
      </c>
      <c r="B50" s="61">
        <f>SUM(B48:B49)</f>
        <v>20</v>
      </c>
      <c r="C50" s="58"/>
    </row>
    <row r="51" spans="1:10" x14ac:dyDescent="0.25">
      <c r="A51" s="47"/>
      <c r="B51" s="89"/>
      <c r="C51" s="58"/>
    </row>
    <row r="52" spans="1:10" x14ac:dyDescent="0.25">
      <c r="A52" t="s">
        <v>166</v>
      </c>
    </row>
    <row r="56" spans="1:10" x14ac:dyDescent="0.25">
      <c r="A56" s="90" t="s">
        <v>164</v>
      </c>
      <c r="B56" s="48"/>
    </row>
    <row r="57" spans="1:10" x14ac:dyDescent="0.25">
      <c r="A57" s="59" t="s">
        <v>176</v>
      </c>
      <c r="B57" s="43">
        <v>1</v>
      </c>
      <c r="C57" s="43">
        <v>2</v>
      </c>
      <c r="D57" s="43">
        <v>3</v>
      </c>
      <c r="E57" s="43">
        <v>4</v>
      </c>
      <c r="F57" s="43">
        <v>5</v>
      </c>
      <c r="G57" s="43">
        <v>6</v>
      </c>
      <c r="H57" s="43">
        <v>7</v>
      </c>
      <c r="I57" s="60" t="s">
        <v>177</v>
      </c>
      <c r="J57" s="98" t="s">
        <v>154</v>
      </c>
    </row>
    <row r="58" spans="1:10" x14ac:dyDescent="0.25">
      <c r="A58" s="9" t="s">
        <v>64</v>
      </c>
      <c r="B58" s="31">
        <v>2</v>
      </c>
      <c r="C58" s="31">
        <v>3</v>
      </c>
      <c r="D58" s="31">
        <v>2</v>
      </c>
      <c r="E58" s="31">
        <v>0</v>
      </c>
      <c r="F58" s="31">
        <v>0</v>
      </c>
      <c r="G58" s="31">
        <v>0</v>
      </c>
      <c r="H58" s="31">
        <v>0</v>
      </c>
      <c r="I58" s="31">
        <f t="shared" ref="I58:I64" si="2">SUM(B58:H58)</f>
        <v>7</v>
      </c>
      <c r="J58" s="36">
        <f>+I58/$I$65</f>
        <v>0.12962962962962962</v>
      </c>
    </row>
    <row r="59" spans="1:10" x14ac:dyDescent="0.25">
      <c r="A59" s="9" t="s">
        <v>65</v>
      </c>
      <c r="B59" s="31">
        <v>2</v>
      </c>
      <c r="C59" s="31">
        <v>0</v>
      </c>
      <c r="D59" s="31">
        <v>2</v>
      </c>
      <c r="E59" s="31">
        <v>0</v>
      </c>
      <c r="F59" s="31">
        <v>0</v>
      </c>
      <c r="G59" s="31">
        <v>0</v>
      </c>
      <c r="H59" s="31">
        <v>0</v>
      </c>
      <c r="I59" s="31">
        <f t="shared" si="2"/>
        <v>4</v>
      </c>
      <c r="J59" s="36">
        <f t="shared" ref="J59:J64" si="3">+I59/$I$65</f>
        <v>7.407407407407407E-2</v>
      </c>
    </row>
    <row r="60" spans="1:10" x14ac:dyDescent="0.25">
      <c r="A60" s="9" t="s">
        <v>66</v>
      </c>
      <c r="B60" s="31">
        <v>1</v>
      </c>
      <c r="C60" s="31">
        <v>1</v>
      </c>
      <c r="D60" s="31">
        <v>1</v>
      </c>
      <c r="E60" s="31">
        <v>0</v>
      </c>
      <c r="F60" s="31">
        <v>0</v>
      </c>
      <c r="G60" s="31">
        <v>0</v>
      </c>
      <c r="H60" s="31">
        <v>0</v>
      </c>
      <c r="I60" s="31">
        <f t="shared" si="2"/>
        <v>3</v>
      </c>
      <c r="J60" s="36">
        <f t="shared" si="3"/>
        <v>5.5555555555555552E-2</v>
      </c>
    </row>
    <row r="61" spans="1:10" x14ac:dyDescent="0.25">
      <c r="A61" s="9" t="s">
        <v>67</v>
      </c>
      <c r="B61" s="31">
        <v>0</v>
      </c>
      <c r="C61" s="31">
        <v>2</v>
      </c>
      <c r="D61" s="31">
        <v>2</v>
      </c>
      <c r="E61" s="31">
        <v>1</v>
      </c>
      <c r="F61" s="31">
        <v>1</v>
      </c>
      <c r="G61" s="31">
        <v>0</v>
      </c>
      <c r="H61" s="31">
        <v>0</v>
      </c>
      <c r="I61" s="31">
        <f t="shared" si="2"/>
        <v>6</v>
      </c>
      <c r="J61" s="36">
        <f t="shared" si="3"/>
        <v>0.1111111111111111</v>
      </c>
    </row>
    <row r="62" spans="1:10" x14ac:dyDescent="0.25">
      <c r="A62" s="9" t="s">
        <v>68</v>
      </c>
      <c r="B62" s="31">
        <v>10</v>
      </c>
      <c r="C62" s="31">
        <v>1</v>
      </c>
      <c r="D62" s="31">
        <v>2</v>
      </c>
      <c r="E62" s="31">
        <v>1</v>
      </c>
      <c r="F62" s="31">
        <v>1</v>
      </c>
      <c r="G62" s="31">
        <v>0</v>
      </c>
      <c r="H62" s="31">
        <v>0</v>
      </c>
      <c r="I62" s="31">
        <f t="shared" si="2"/>
        <v>15</v>
      </c>
      <c r="J62" s="36">
        <f t="shared" si="3"/>
        <v>0.27777777777777779</v>
      </c>
    </row>
    <row r="63" spans="1:10" x14ac:dyDescent="0.25">
      <c r="A63" s="9" t="s">
        <v>69</v>
      </c>
      <c r="B63" s="31">
        <v>0</v>
      </c>
      <c r="C63" s="31">
        <v>5</v>
      </c>
      <c r="D63" s="31">
        <v>1</v>
      </c>
      <c r="E63" s="31">
        <v>4</v>
      </c>
      <c r="F63" s="31">
        <v>0</v>
      </c>
      <c r="G63" s="31">
        <v>0</v>
      </c>
      <c r="H63" s="31">
        <v>0</v>
      </c>
      <c r="I63" s="31">
        <f t="shared" si="2"/>
        <v>10</v>
      </c>
      <c r="J63" s="36">
        <f t="shared" si="3"/>
        <v>0.18518518518518517</v>
      </c>
    </row>
    <row r="64" spans="1:10" x14ac:dyDescent="0.25">
      <c r="A64" s="9" t="s">
        <v>70</v>
      </c>
      <c r="B64" s="31">
        <v>3</v>
      </c>
      <c r="C64" s="31">
        <v>1</v>
      </c>
      <c r="D64" s="31">
        <v>3</v>
      </c>
      <c r="E64" s="31">
        <v>0</v>
      </c>
      <c r="F64" s="31">
        <v>1</v>
      </c>
      <c r="G64" s="31">
        <v>1</v>
      </c>
      <c r="H64" s="31">
        <v>0</v>
      </c>
      <c r="I64" s="31">
        <f t="shared" si="2"/>
        <v>9</v>
      </c>
      <c r="J64" s="36">
        <f t="shared" si="3"/>
        <v>0.16666666666666666</v>
      </c>
    </row>
    <row r="65" spans="1:9" x14ac:dyDescent="0.25">
      <c r="I65">
        <f>SUM(I58:I64)</f>
        <v>54</v>
      </c>
    </row>
    <row r="68" spans="1:9" x14ac:dyDescent="0.25">
      <c r="A68" s="47"/>
    </row>
    <row r="69" spans="1:9" x14ac:dyDescent="0.25">
      <c r="A69" s="42"/>
    </row>
    <row r="73" spans="1:9" x14ac:dyDescent="0.25">
      <c r="A73" s="90" t="s">
        <v>173</v>
      </c>
      <c r="B73" s="48"/>
      <c r="C73" s="48"/>
      <c r="D73" s="48"/>
    </row>
    <row r="74" spans="1:9" x14ac:dyDescent="0.25">
      <c r="A74" s="59" t="s">
        <v>176</v>
      </c>
      <c r="B74" s="43">
        <v>1</v>
      </c>
      <c r="C74" s="43">
        <v>2</v>
      </c>
      <c r="D74" s="43" t="s">
        <v>177</v>
      </c>
      <c r="E74" s="98" t="s">
        <v>154</v>
      </c>
    </row>
    <row r="75" spans="1:9" x14ac:dyDescent="0.25">
      <c r="A75" s="9" t="s">
        <v>73</v>
      </c>
      <c r="B75" s="31">
        <v>1</v>
      </c>
      <c r="C75" s="31">
        <v>1</v>
      </c>
      <c r="D75" s="31">
        <v>2</v>
      </c>
      <c r="E75" s="99">
        <f>+D75/$D$77</f>
        <v>0.66666666666666663</v>
      </c>
    </row>
    <row r="76" spans="1:9" x14ac:dyDescent="0.25">
      <c r="A76" s="9" t="s">
        <v>74</v>
      </c>
      <c r="B76" s="31">
        <v>1</v>
      </c>
      <c r="C76" s="31">
        <v>0</v>
      </c>
      <c r="D76" s="31">
        <v>1</v>
      </c>
      <c r="E76" s="99">
        <f>+D76/$D$77</f>
        <v>0.33333333333333331</v>
      </c>
    </row>
    <row r="77" spans="1:9" x14ac:dyDescent="0.25">
      <c r="A77" s="47"/>
      <c r="B77" s="48"/>
      <c r="C77" s="48"/>
      <c r="D77" s="48">
        <f>SUM(D75:D76)</f>
        <v>3</v>
      </c>
    </row>
    <row r="82" spans="1:4" x14ac:dyDescent="0.25">
      <c r="A82" t="s">
        <v>204</v>
      </c>
    </row>
    <row r="84" spans="1:4" x14ac:dyDescent="0.25">
      <c r="A84" s="59" t="s">
        <v>172</v>
      </c>
      <c r="B84" s="59" t="s">
        <v>192</v>
      </c>
      <c r="C84" s="59" t="s">
        <v>194</v>
      </c>
      <c r="D84" s="59" t="s">
        <v>177</v>
      </c>
    </row>
    <row r="85" spans="1:4" x14ac:dyDescent="0.25">
      <c r="A85" s="9" t="s">
        <v>159</v>
      </c>
      <c r="B85" s="31">
        <v>18</v>
      </c>
      <c r="C85" s="31">
        <v>18</v>
      </c>
      <c r="D85" s="31">
        <f>SUM(B85:C85)</f>
        <v>36</v>
      </c>
    </row>
    <row r="86" spans="1:4" x14ac:dyDescent="0.25">
      <c r="A86" s="9" t="s">
        <v>72</v>
      </c>
      <c r="B86" s="31">
        <v>2</v>
      </c>
      <c r="C86" s="31">
        <v>2</v>
      </c>
      <c r="D86" s="31">
        <f>SUM(B86:C86)</f>
        <v>4</v>
      </c>
    </row>
    <row r="87" spans="1:4" x14ac:dyDescent="0.25">
      <c r="A87" s="9" t="s">
        <v>162</v>
      </c>
      <c r="B87" s="31">
        <f>SUM(B85:B86)</f>
        <v>20</v>
      </c>
      <c r="C87" s="31">
        <f>SUM(C85:C86)</f>
        <v>20</v>
      </c>
      <c r="D87" s="31">
        <f>SUM(B87:C87)</f>
        <v>40</v>
      </c>
    </row>
    <row r="90" spans="1:4" x14ac:dyDescent="0.25">
      <c r="A90" s="59" t="s">
        <v>172</v>
      </c>
      <c r="B90" s="59" t="s">
        <v>177</v>
      </c>
      <c r="C90" s="90"/>
    </row>
    <row r="91" spans="1:4" x14ac:dyDescent="0.25">
      <c r="A91" s="9" t="s">
        <v>159</v>
      </c>
      <c r="B91" s="31">
        <v>36</v>
      </c>
      <c r="C91" s="48"/>
    </row>
    <row r="92" spans="1:4" x14ac:dyDescent="0.25">
      <c r="A92" s="9" t="s">
        <v>72</v>
      </c>
      <c r="B92" s="31">
        <v>4</v>
      </c>
      <c r="C92" s="48"/>
    </row>
    <row r="93" spans="1:4" x14ac:dyDescent="0.25">
      <c r="A93" s="9" t="s">
        <v>162</v>
      </c>
      <c r="B93" s="31">
        <f>SUM(B91:B92)</f>
        <v>40</v>
      </c>
      <c r="C93" s="48"/>
    </row>
    <row r="106" spans="1:4" x14ac:dyDescent="0.25">
      <c r="A106" s="90" t="s">
        <v>164</v>
      </c>
    </row>
    <row r="107" spans="1:4" x14ac:dyDescent="0.25">
      <c r="A107" s="59" t="s">
        <v>176</v>
      </c>
      <c r="B107" s="59" t="s">
        <v>192</v>
      </c>
      <c r="C107" s="59" t="s">
        <v>194</v>
      </c>
      <c r="D107" s="59" t="s">
        <v>177</v>
      </c>
    </row>
    <row r="108" spans="1:4" x14ac:dyDescent="0.25">
      <c r="A108" s="9" t="s">
        <v>64</v>
      </c>
      <c r="B108" s="31">
        <v>12</v>
      </c>
      <c r="C108" s="31">
        <v>7</v>
      </c>
      <c r="D108" s="31">
        <f>SUM(B108:C108)</f>
        <v>19</v>
      </c>
    </row>
    <row r="109" spans="1:4" x14ac:dyDescent="0.25">
      <c r="A109" s="9" t="s">
        <v>65</v>
      </c>
      <c r="B109" s="31">
        <v>11</v>
      </c>
      <c r="C109" s="31">
        <v>4</v>
      </c>
      <c r="D109" s="31">
        <f t="shared" ref="D109:D114" si="4">SUM(B109:C109)</f>
        <v>15</v>
      </c>
    </row>
    <row r="110" spans="1:4" x14ac:dyDescent="0.25">
      <c r="A110" s="9" t="s">
        <v>66</v>
      </c>
      <c r="B110" s="31">
        <v>12</v>
      </c>
      <c r="C110" s="31">
        <v>3</v>
      </c>
      <c r="D110" s="31">
        <f t="shared" si="4"/>
        <v>15</v>
      </c>
    </row>
    <row r="111" spans="1:4" x14ac:dyDescent="0.25">
      <c r="A111" s="9" t="s">
        <v>67</v>
      </c>
      <c r="B111" s="31">
        <v>15</v>
      </c>
      <c r="C111" s="31">
        <v>6</v>
      </c>
      <c r="D111" s="31">
        <f t="shared" si="4"/>
        <v>21</v>
      </c>
    </row>
    <row r="112" spans="1:4" x14ac:dyDescent="0.25">
      <c r="A112" s="9" t="s">
        <v>68</v>
      </c>
      <c r="B112" s="31">
        <v>11</v>
      </c>
      <c r="C112" s="31">
        <v>15</v>
      </c>
      <c r="D112" s="31">
        <f t="shared" si="4"/>
        <v>26</v>
      </c>
    </row>
    <row r="113" spans="1:4" x14ac:dyDescent="0.25">
      <c r="A113" s="9" t="s">
        <v>69</v>
      </c>
      <c r="B113" s="31">
        <v>11</v>
      </c>
      <c r="C113" s="31">
        <v>10</v>
      </c>
      <c r="D113" s="31">
        <f t="shared" si="4"/>
        <v>21</v>
      </c>
    </row>
    <row r="114" spans="1:4" x14ac:dyDescent="0.25">
      <c r="A114" s="9" t="s">
        <v>70</v>
      </c>
      <c r="B114" s="31">
        <v>8</v>
      </c>
      <c r="C114" s="31">
        <v>9</v>
      </c>
      <c r="D114" s="31">
        <f t="shared" si="4"/>
        <v>17</v>
      </c>
    </row>
    <row r="118" spans="1:4" x14ac:dyDescent="0.25">
      <c r="A118" s="90" t="s">
        <v>164</v>
      </c>
    </row>
    <row r="119" spans="1:4" x14ac:dyDescent="0.25">
      <c r="A119" s="59" t="s">
        <v>176</v>
      </c>
      <c r="B119" s="59" t="s">
        <v>177</v>
      </c>
    </row>
    <row r="120" spans="1:4" x14ac:dyDescent="0.25">
      <c r="A120" s="9" t="s">
        <v>64</v>
      </c>
      <c r="B120" s="31">
        <v>19</v>
      </c>
    </row>
    <row r="121" spans="1:4" x14ac:dyDescent="0.25">
      <c r="A121" s="9" t="s">
        <v>65</v>
      </c>
      <c r="B121" s="31">
        <v>15</v>
      </c>
    </row>
    <row r="122" spans="1:4" x14ac:dyDescent="0.25">
      <c r="A122" s="9" t="s">
        <v>66</v>
      </c>
      <c r="B122" s="31">
        <v>15</v>
      </c>
    </row>
    <row r="123" spans="1:4" x14ac:dyDescent="0.25">
      <c r="A123" s="9" t="s">
        <v>67</v>
      </c>
      <c r="B123" s="31">
        <v>21</v>
      </c>
    </row>
    <row r="124" spans="1:4" x14ac:dyDescent="0.25">
      <c r="A124" s="9" t="s">
        <v>68</v>
      </c>
      <c r="B124" s="31">
        <v>26</v>
      </c>
    </row>
    <row r="125" spans="1:4" x14ac:dyDescent="0.25">
      <c r="A125" s="9" t="s">
        <v>69</v>
      </c>
      <c r="B125" s="31">
        <v>21</v>
      </c>
    </row>
    <row r="126" spans="1:4" x14ac:dyDescent="0.25">
      <c r="A126" s="9" t="s">
        <v>70</v>
      </c>
      <c r="B126" s="31">
        <v>17</v>
      </c>
    </row>
    <row r="133" spans="1:4" x14ac:dyDescent="0.25">
      <c r="A133" s="90" t="s">
        <v>173</v>
      </c>
      <c r="B133" s="48"/>
      <c r="C133" s="48"/>
      <c r="D133" s="48"/>
    </row>
    <row r="134" spans="1:4" x14ac:dyDescent="0.25">
      <c r="A134" s="59" t="s">
        <v>176</v>
      </c>
      <c r="B134" s="59" t="s">
        <v>192</v>
      </c>
      <c r="C134" s="59" t="s">
        <v>194</v>
      </c>
      <c r="D134" s="43" t="s">
        <v>177</v>
      </c>
    </row>
    <row r="135" spans="1:4" x14ac:dyDescent="0.25">
      <c r="A135" s="9" t="s">
        <v>73</v>
      </c>
      <c r="B135" s="31">
        <v>0</v>
      </c>
      <c r="C135" s="31">
        <v>2</v>
      </c>
      <c r="D135" s="31">
        <f t="shared" ref="D135:D136" si="5">SUM(B135:C135)</f>
        <v>2</v>
      </c>
    </row>
    <row r="136" spans="1:4" x14ac:dyDescent="0.25">
      <c r="A136" s="9" t="s">
        <v>74</v>
      </c>
      <c r="B136" s="31">
        <v>2</v>
      </c>
      <c r="C136" s="31">
        <v>1</v>
      </c>
      <c r="D136" s="31">
        <f t="shared" si="5"/>
        <v>3</v>
      </c>
    </row>
    <row r="146" spans="1:2" x14ac:dyDescent="0.25">
      <c r="A146" s="90" t="s">
        <v>173</v>
      </c>
    </row>
    <row r="147" spans="1:2" x14ac:dyDescent="0.25">
      <c r="A147" s="59" t="s">
        <v>176</v>
      </c>
      <c r="B147" s="43" t="s">
        <v>177</v>
      </c>
    </row>
    <row r="148" spans="1:2" x14ac:dyDescent="0.25">
      <c r="A148" s="9" t="s">
        <v>73</v>
      </c>
      <c r="B148" s="31">
        <v>2</v>
      </c>
    </row>
    <row r="149" spans="1:2" x14ac:dyDescent="0.25">
      <c r="A149" s="9" t="s">
        <v>74</v>
      </c>
      <c r="B149" s="31">
        <v>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opLeftCell="A104" workbookViewId="0">
      <selection activeCell="A128" sqref="A128"/>
    </sheetView>
  </sheetViews>
  <sheetFormatPr baseColWidth="10" defaultRowHeight="15" x14ac:dyDescent="0.25"/>
  <cols>
    <col min="1" max="1" width="61.28515625" bestFit="1" customWidth="1"/>
    <col min="2" max="2" width="22.5703125" bestFit="1" customWidth="1"/>
    <col min="3" max="3" width="17.28515625" bestFit="1" customWidth="1"/>
    <col min="4" max="4" width="19.7109375" bestFit="1" customWidth="1"/>
  </cols>
  <sheetData>
    <row r="1" spans="1:8" x14ac:dyDescent="0.25">
      <c r="A1" s="46" t="s">
        <v>178</v>
      </c>
    </row>
    <row r="2" spans="1:8" ht="25.5" x14ac:dyDescent="0.25">
      <c r="A2" s="113" t="s">
        <v>82</v>
      </c>
    </row>
    <row r="3" spans="1:8" x14ac:dyDescent="0.25">
      <c r="A3" s="46"/>
    </row>
    <row r="4" spans="1:8" x14ac:dyDescent="0.25">
      <c r="A4" s="46" t="s">
        <v>193</v>
      </c>
      <c r="H4" s="61"/>
    </row>
    <row r="6" spans="1:8" x14ac:dyDescent="0.25">
      <c r="A6" s="43" t="s">
        <v>176</v>
      </c>
      <c r="B6" s="43">
        <v>1</v>
      </c>
      <c r="C6" s="43">
        <v>2</v>
      </c>
      <c r="D6" s="43">
        <v>3</v>
      </c>
      <c r="E6" s="43">
        <v>4</v>
      </c>
      <c r="F6" s="43">
        <v>5</v>
      </c>
      <c r="G6" s="43">
        <v>6</v>
      </c>
      <c r="H6" s="43" t="s">
        <v>177</v>
      </c>
    </row>
    <row r="7" spans="1:8" x14ac:dyDescent="0.25">
      <c r="A7" s="9" t="s">
        <v>83</v>
      </c>
      <c r="B7" s="44">
        <v>7</v>
      </c>
      <c r="C7" s="31">
        <v>2</v>
      </c>
      <c r="D7" s="31">
        <v>1</v>
      </c>
      <c r="E7" s="31">
        <v>1</v>
      </c>
      <c r="F7" s="31">
        <v>1</v>
      </c>
      <c r="G7" s="31">
        <v>1</v>
      </c>
      <c r="H7" s="61">
        <f t="shared" ref="H7:H12" si="0">SUM(B7:G7)</f>
        <v>13</v>
      </c>
    </row>
    <row r="8" spans="1:8" x14ac:dyDescent="0.25">
      <c r="A8" s="9" t="s">
        <v>84</v>
      </c>
      <c r="B8" s="31">
        <v>4</v>
      </c>
      <c r="C8" s="31">
        <v>4</v>
      </c>
      <c r="D8" s="31">
        <v>1</v>
      </c>
      <c r="E8" s="31">
        <v>0</v>
      </c>
      <c r="F8" s="31">
        <v>0</v>
      </c>
      <c r="G8" s="31">
        <v>0</v>
      </c>
      <c r="H8" s="61">
        <f t="shared" si="0"/>
        <v>9</v>
      </c>
    </row>
    <row r="9" spans="1:8" x14ac:dyDescent="0.25">
      <c r="A9" s="9" t="s">
        <v>85</v>
      </c>
      <c r="B9" s="31">
        <v>3</v>
      </c>
      <c r="C9" s="44">
        <v>7</v>
      </c>
      <c r="D9" s="31">
        <v>2</v>
      </c>
      <c r="E9" s="31">
        <v>0</v>
      </c>
      <c r="F9" s="31">
        <v>0</v>
      </c>
      <c r="G9" s="31">
        <v>0</v>
      </c>
      <c r="H9" s="61">
        <f t="shared" si="0"/>
        <v>12</v>
      </c>
    </row>
    <row r="10" spans="1:8" x14ac:dyDescent="0.25">
      <c r="A10" s="9" t="s">
        <v>86</v>
      </c>
      <c r="B10" s="31">
        <v>3</v>
      </c>
      <c r="C10" s="31">
        <v>1</v>
      </c>
      <c r="D10" s="31">
        <v>2</v>
      </c>
      <c r="E10" s="31">
        <v>1</v>
      </c>
      <c r="F10" s="31">
        <v>0</v>
      </c>
      <c r="G10" s="31">
        <v>0</v>
      </c>
      <c r="H10" s="61">
        <f t="shared" si="0"/>
        <v>7</v>
      </c>
    </row>
    <row r="11" spans="1:8" x14ac:dyDescent="0.25">
      <c r="A11" s="9" t="s">
        <v>87</v>
      </c>
      <c r="B11" s="31">
        <v>2</v>
      </c>
      <c r="C11" s="31">
        <v>0</v>
      </c>
      <c r="D11" s="31">
        <v>0</v>
      </c>
      <c r="E11" s="31">
        <v>3</v>
      </c>
      <c r="F11" s="31">
        <v>0</v>
      </c>
      <c r="G11" s="31">
        <v>0</v>
      </c>
      <c r="H11" s="61">
        <f t="shared" si="0"/>
        <v>5</v>
      </c>
    </row>
    <row r="12" spans="1:8" x14ac:dyDescent="0.25">
      <c r="A12" s="9" t="s">
        <v>88</v>
      </c>
      <c r="B12" s="31">
        <v>0</v>
      </c>
      <c r="C12" s="31">
        <v>0</v>
      </c>
      <c r="D12" s="31">
        <v>1</v>
      </c>
      <c r="E12" s="31">
        <v>0</v>
      </c>
      <c r="F12" s="31">
        <v>3</v>
      </c>
      <c r="G12" s="31">
        <v>1</v>
      </c>
      <c r="H12" s="61">
        <f t="shared" si="0"/>
        <v>5</v>
      </c>
    </row>
    <row r="13" spans="1:8" x14ac:dyDescent="0.25">
      <c r="A13" s="47"/>
      <c r="B13" s="48"/>
      <c r="C13" s="48"/>
      <c r="D13" s="48"/>
      <c r="E13" s="48"/>
      <c r="F13" s="48"/>
      <c r="G13" s="48"/>
      <c r="H13" s="89"/>
    </row>
    <row r="15" spans="1:8" x14ac:dyDescent="0.25">
      <c r="A15" s="42"/>
    </row>
    <row r="17" spans="1:8" x14ac:dyDescent="0.25">
      <c r="A17" s="42" t="s">
        <v>179</v>
      </c>
    </row>
    <row r="20" spans="1:8" ht="90.75" customHeight="1" x14ac:dyDescent="0.25">
      <c r="A20" s="155" t="s">
        <v>180</v>
      </c>
      <c r="B20" s="155"/>
      <c r="C20" s="155"/>
      <c r="D20" s="155"/>
    </row>
    <row r="21" spans="1:8" x14ac:dyDescent="0.25">
      <c r="A21" s="65" t="s">
        <v>181</v>
      </c>
    </row>
    <row r="24" spans="1:8" x14ac:dyDescent="0.25">
      <c r="A24" s="46" t="s">
        <v>205</v>
      </c>
    </row>
    <row r="25" spans="1:8" x14ac:dyDescent="0.25">
      <c r="A25" s="46"/>
    </row>
    <row r="26" spans="1:8" x14ac:dyDescent="0.25">
      <c r="A26" s="46" t="s">
        <v>192</v>
      </c>
    </row>
    <row r="28" spans="1:8" x14ac:dyDescent="0.25">
      <c r="A28" s="43" t="s">
        <v>176</v>
      </c>
      <c r="B28" s="43">
        <v>1</v>
      </c>
      <c r="C28" s="43">
        <v>2</v>
      </c>
      <c r="D28" s="43">
        <v>3</v>
      </c>
      <c r="E28" s="43">
        <v>4</v>
      </c>
      <c r="F28" s="43">
        <v>5</v>
      </c>
      <c r="G28" s="43">
        <v>6</v>
      </c>
      <c r="H28" s="43" t="s">
        <v>177</v>
      </c>
    </row>
    <row r="29" spans="1:8" x14ac:dyDescent="0.25">
      <c r="A29" s="10" t="s">
        <v>83</v>
      </c>
      <c r="B29" s="31">
        <v>7</v>
      </c>
      <c r="C29" s="31">
        <v>4</v>
      </c>
      <c r="D29" s="31">
        <v>0</v>
      </c>
      <c r="E29" s="31">
        <v>0</v>
      </c>
      <c r="F29" s="31">
        <v>0</v>
      </c>
      <c r="G29" s="31">
        <v>0</v>
      </c>
      <c r="H29" s="31">
        <f>SUM(B29:G29)</f>
        <v>11</v>
      </c>
    </row>
    <row r="30" spans="1:8" x14ac:dyDescent="0.25">
      <c r="A30" s="19" t="s">
        <v>84</v>
      </c>
      <c r="B30" s="31">
        <v>7</v>
      </c>
      <c r="C30" s="31">
        <v>0</v>
      </c>
      <c r="D30" s="31">
        <v>3</v>
      </c>
      <c r="E30" s="31">
        <v>0</v>
      </c>
      <c r="F30" s="31">
        <v>0</v>
      </c>
      <c r="G30" s="31">
        <v>0</v>
      </c>
      <c r="H30" s="31">
        <f t="shared" ref="H30:H34" si="1">SUM(B30:G30)</f>
        <v>10</v>
      </c>
    </row>
    <row r="31" spans="1:8" x14ac:dyDescent="0.25">
      <c r="A31" s="9" t="s">
        <v>85</v>
      </c>
      <c r="B31" s="31">
        <v>4</v>
      </c>
      <c r="C31" s="31">
        <v>3</v>
      </c>
      <c r="D31" s="31">
        <v>1</v>
      </c>
      <c r="E31" s="31">
        <v>0</v>
      </c>
      <c r="F31" s="31">
        <v>0</v>
      </c>
      <c r="G31" s="31">
        <v>0</v>
      </c>
      <c r="H31" s="31">
        <f t="shared" si="1"/>
        <v>8</v>
      </c>
    </row>
    <row r="32" spans="1:8" x14ac:dyDescent="0.25">
      <c r="A32" s="9" t="s">
        <v>86</v>
      </c>
      <c r="B32" s="31">
        <v>2</v>
      </c>
      <c r="C32" s="31">
        <v>2</v>
      </c>
      <c r="D32" s="31">
        <v>3</v>
      </c>
      <c r="E32" s="31">
        <v>2</v>
      </c>
      <c r="F32" s="31">
        <v>0</v>
      </c>
      <c r="G32" s="31">
        <v>0</v>
      </c>
      <c r="H32" s="31">
        <f t="shared" si="1"/>
        <v>9</v>
      </c>
    </row>
    <row r="33" spans="1:8" x14ac:dyDescent="0.25">
      <c r="A33" s="9" t="s">
        <v>87</v>
      </c>
      <c r="B33" s="31">
        <v>0</v>
      </c>
      <c r="C33" s="31">
        <v>0</v>
      </c>
      <c r="D33" s="31">
        <v>0</v>
      </c>
      <c r="E33" s="31">
        <v>0</v>
      </c>
      <c r="F33" s="31">
        <v>0</v>
      </c>
      <c r="G33" s="31">
        <v>1</v>
      </c>
      <c r="H33" s="31">
        <f t="shared" si="1"/>
        <v>1</v>
      </c>
    </row>
    <row r="34" spans="1:8" x14ac:dyDescent="0.25">
      <c r="A34" s="9" t="s">
        <v>88</v>
      </c>
      <c r="B34" s="31">
        <v>0</v>
      </c>
      <c r="C34" s="31">
        <v>1</v>
      </c>
      <c r="D34" s="31">
        <v>0</v>
      </c>
      <c r="E34" s="31">
        <v>1</v>
      </c>
      <c r="F34" s="31">
        <v>1</v>
      </c>
      <c r="G34" s="31">
        <v>0</v>
      </c>
      <c r="H34" s="31">
        <f t="shared" si="1"/>
        <v>3</v>
      </c>
    </row>
    <row r="38" spans="1:8" x14ac:dyDescent="0.25">
      <c r="A38" s="46" t="s">
        <v>189</v>
      </c>
    </row>
    <row r="39" spans="1:8" x14ac:dyDescent="0.25">
      <c r="A39" s="46"/>
    </row>
    <row r="40" spans="1:8" x14ac:dyDescent="0.25">
      <c r="A40" s="46" t="s">
        <v>194</v>
      </c>
    </row>
    <row r="42" spans="1:8" x14ac:dyDescent="0.25">
      <c r="A42" s="43" t="s">
        <v>176</v>
      </c>
      <c r="B42" s="43">
        <v>1</v>
      </c>
      <c r="C42" s="43">
        <v>2</v>
      </c>
      <c r="D42" s="43">
        <v>3</v>
      </c>
      <c r="E42" s="43">
        <v>4</v>
      </c>
      <c r="F42" s="43">
        <v>5</v>
      </c>
      <c r="G42" s="43">
        <v>6</v>
      </c>
      <c r="H42" s="43" t="s">
        <v>177</v>
      </c>
    </row>
    <row r="43" spans="1:8" x14ac:dyDescent="0.25">
      <c r="A43" s="10" t="s">
        <v>83</v>
      </c>
      <c r="B43" s="31">
        <v>7</v>
      </c>
      <c r="C43" s="31">
        <v>1</v>
      </c>
      <c r="D43" s="31">
        <v>0</v>
      </c>
      <c r="E43" s="31">
        <v>0</v>
      </c>
      <c r="F43" s="31">
        <v>0</v>
      </c>
      <c r="G43" s="31">
        <v>0</v>
      </c>
      <c r="H43" s="31">
        <f>SUM(B43:G43)</f>
        <v>8</v>
      </c>
    </row>
    <row r="44" spans="1:8" x14ac:dyDescent="0.25">
      <c r="A44" s="19" t="s">
        <v>84</v>
      </c>
      <c r="B44" s="31">
        <v>3</v>
      </c>
      <c r="C44" s="31">
        <v>0</v>
      </c>
      <c r="D44" s="31">
        <v>3</v>
      </c>
      <c r="E44" s="31">
        <v>0</v>
      </c>
      <c r="F44" s="31">
        <v>0</v>
      </c>
      <c r="G44" s="31">
        <v>0</v>
      </c>
      <c r="H44" s="31">
        <f>SUM(B44:G44)</f>
        <v>6</v>
      </c>
    </row>
    <row r="45" spans="1:8" x14ac:dyDescent="0.25">
      <c r="A45" s="9" t="s">
        <v>85</v>
      </c>
      <c r="B45" s="31">
        <v>9</v>
      </c>
      <c r="C45" s="31">
        <v>1</v>
      </c>
      <c r="D45" s="31">
        <v>0</v>
      </c>
      <c r="E45" s="31">
        <v>0</v>
      </c>
      <c r="F45" s="31">
        <v>0</v>
      </c>
      <c r="G45" s="31">
        <v>0</v>
      </c>
      <c r="H45" s="31">
        <f t="shared" ref="H45:H48" si="2">SUM(B45:G45)</f>
        <v>10</v>
      </c>
    </row>
    <row r="46" spans="1:8" x14ac:dyDescent="0.25">
      <c r="A46" s="9" t="s">
        <v>86</v>
      </c>
      <c r="B46" s="31">
        <v>1</v>
      </c>
      <c r="C46" s="31">
        <v>6</v>
      </c>
      <c r="D46" s="31">
        <v>1</v>
      </c>
      <c r="E46" s="31">
        <v>0</v>
      </c>
      <c r="F46" s="31">
        <v>0</v>
      </c>
      <c r="G46" s="31">
        <v>0</v>
      </c>
      <c r="H46" s="31">
        <f t="shared" si="2"/>
        <v>8</v>
      </c>
    </row>
    <row r="47" spans="1:8" x14ac:dyDescent="0.25">
      <c r="A47" s="9" t="s">
        <v>87</v>
      </c>
      <c r="B47" s="31">
        <v>0</v>
      </c>
      <c r="C47" s="31">
        <v>1</v>
      </c>
      <c r="D47" s="31">
        <v>0</v>
      </c>
      <c r="E47" s="31">
        <v>0</v>
      </c>
      <c r="F47" s="31">
        <v>0</v>
      </c>
      <c r="G47" s="31">
        <v>0</v>
      </c>
      <c r="H47" s="31">
        <f t="shared" si="2"/>
        <v>1</v>
      </c>
    </row>
    <row r="48" spans="1:8" x14ac:dyDescent="0.25">
      <c r="A48" s="9" t="s">
        <v>88</v>
      </c>
      <c r="B48" s="31">
        <v>0</v>
      </c>
      <c r="C48" s="31">
        <v>0</v>
      </c>
      <c r="D48" s="31">
        <v>1</v>
      </c>
      <c r="E48" s="31">
        <v>0</v>
      </c>
      <c r="F48" s="31">
        <v>0</v>
      </c>
      <c r="G48" s="31">
        <v>0</v>
      </c>
      <c r="H48" s="31">
        <f t="shared" si="2"/>
        <v>1</v>
      </c>
    </row>
    <row r="59" spans="1:5" x14ac:dyDescent="0.25">
      <c r="A59" t="s">
        <v>206</v>
      </c>
    </row>
    <row r="61" spans="1:5" x14ac:dyDescent="0.25">
      <c r="A61" s="43" t="s">
        <v>176</v>
      </c>
      <c r="B61" s="43" t="s">
        <v>193</v>
      </c>
      <c r="C61" s="43" t="s">
        <v>192</v>
      </c>
      <c r="D61" s="43" t="s">
        <v>194</v>
      </c>
      <c r="E61" s="43" t="s">
        <v>177</v>
      </c>
    </row>
    <row r="62" spans="1:5" x14ac:dyDescent="0.25">
      <c r="A62" s="10" t="s">
        <v>83</v>
      </c>
      <c r="B62" s="31">
        <v>13</v>
      </c>
      <c r="C62" s="31">
        <v>11</v>
      </c>
      <c r="D62" s="31">
        <v>8</v>
      </c>
      <c r="E62" s="31">
        <f t="shared" ref="E62:E67" si="3">SUM(B62:D62)</f>
        <v>32</v>
      </c>
    </row>
    <row r="63" spans="1:5" x14ac:dyDescent="0.25">
      <c r="A63" s="19" t="s">
        <v>84</v>
      </c>
      <c r="B63" s="31">
        <v>9</v>
      </c>
      <c r="C63" s="31">
        <v>10</v>
      </c>
      <c r="D63" s="31">
        <v>6</v>
      </c>
      <c r="E63" s="31">
        <f t="shared" si="3"/>
        <v>25</v>
      </c>
    </row>
    <row r="64" spans="1:5" x14ac:dyDescent="0.25">
      <c r="A64" s="9" t="s">
        <v>85</v>
      </c>
      <c r="B64" s="31">
        <v>12</v>
      </c>
      <c r="C64" s="31">
        <v>8</v>
      </c>
      <c r="D64" s="31">
        <v>10</v>
      </c>
      <c r="E64" s="31">
        <f t="shared" si="3"/>
        <v>30</v>
      </c>
    </row>
    <row r="65" spans="1:5" x14ac:dyDescent="0.25">
      <c r="A65" s="9" t="s">
        <v>86</v>
      </c>
      <c r="B65" s="31">
        <v>7</v>
      </c>
      <c r="C65" s="31">
        <v>9</v>
      </c>
      <c r="D65" s="31">
        <v>8</v>
      </c>
      <c r="E65" s="31">
        <f t="shared" si="3"/>
        <v>24</v>
      </c>
    </row>
    <row r="66" spans="1:5" x14ac:dyDescent="0.25">
      <c r="A66" s="9" t="s">
        <v>87</v>
      </c>
      <c r="B66" s="31">
        <v>5</v>
      </c>
      <c r="C66" s="31">
        <v>1</v>
      </c>
      <c r="D66" s="31">
        <v>1</v>
      </c>
      <c r="E66" s="31">
        <f t="shared" si="3"/>
        <v>7</v>
      </c>
    </row>
    <row r="67" spans="1:5" x14ac:dyDescent="0.25">
      <c r="A67" s="9" t="s">
        <v>88</v>
      </c>
      <c r="B67" s="31">
        <v>5</v>
      </c>
      <c r="C67" s="31">
        <v>3</v>
      </c>
      <c r="D67" s="31">
        <v>1</v>
      </c>
      <c r="E67" s="31">
        <f t="shared" si="3"/>
        <v>9</v>
      </c>
    </row>
    <row r="76" spans="1:5" x14ac:dyDescent="0.25">
      <c r="A76" s="43" t="s">
        <v>176</v>
      </c>
      <c r="B76" s="43" t="s">
        <v>177</v>
      </c>
    </row>
    <row r="77" spans="1:5" x14ac:dyDescent="0.25">
      <c r="A77" s="10" t="s">
        <v>83</v>
      </c>
      <c r="B77" s="31">
        <v>32</v>
      </c>
    </row>
    <row r="78" spans="1:5" x14ac:dyDescent="0.25">
      <c r="A78" s="19" t="s">
        <v>84</v>
      </c>
      <c r="B78" s="31">
        <v>25</v>
      </c>
    </row>
    <row r="79" spans="1:5" x14ac:dyDescent="0.25">
      <c r="A79" s="9" t="s">
        <v>85</v>
      </c>
      <c r="B79" s="31">
        <v>30</v>
      </c>
    </row>
    <row r="80" spans="1:5" x14ac:dyDescent="0.25">
      <c r="A80" s="9" t="s">
        <v>86</v>
      </c>
      <c r="B80" s="31">
        <v>24</v>
      </c>
    </row>
    <row r="81" spans="1:2" x14ac:dyDescent="0.25">
      <c r="A81" s="9" t="s">
        <v>87</v>
      </c>
      <c r="B81" s="31">
        <v>7</v>
      </c>
    </row>
    <row r="82" spans="1:2" x14ac:dyDescent="0.25">
      <c r="A82" s="9" t="s">
        <v>88</v>
      </c>
      <c r="B82" s="31">
        <v>9</v>
      </c>
    </row>
  </sheetData>
  <mergeCells count="1">
    <mergeCell ref="A20:D2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tabSelected="1" workbookViewId="0"/>
  </sheetViews>
  <sheetFormatPr baseColWidth="10" defaultRowHeight="15" x14ac:dyDescent="0.25"/>
  <cols>
    <col min="1" max="1" width="26.140625" customWidth="1"/>
    <col min="2" max="3" width="22.7109375" bestFit="1" customWidth="1"/>
  </cols>
  <sheetData>
    <row r="1" spans="1:3" x14ac:dyDescent="0.25">
      <c r="A1" t="s">
        <v>207</v>
      </c>
    </row>
    <row r="2" spans="1:3" x14ac:dyDescent="0.25">
      <c r="A2" t="s">
        <v>129</v>
      </c>
    </row>
    <row r="4" spans="1:3" x14ac:dyDescent="0.25">
      <c r="A4" t="s">
        <v>192</v>
      </c>
    </row>
    <row r="6" spans="1:3" x14ac:dyDescent="0.25">
      <c r="A6" s="59" t="s">
        <v>172</v>
      </c>
      <c r="B6" s="59" t="s">
        <v>208</v>
      </c>
      <c r="C6" s="43" t="s">
        <v>154</v>
      </c>
    </row>
    <row r="7" spans="1:3" x14ac:dyDescent="0.25">
      <c r="A7" s="9" t="s">
        <v>159</v>
      </c>
      <c r="B7" s="31">
        <v>19</v>
      </c>
      <c r="C7" s="36">
        <f>B7/B9</f>
        <v>0.95</v>
      </c>
    </row>
    <row r="8" spans="1:3" x14ac:dyDescent="0.25">
      <c r="A8" s="9" t="s">
        <v>72</v>
      </c>
      <c r="B8" s="31">
        <v>1</v>
      </c>
      <c r="C8" s="36">
        <f>B8/B9</f>
        <v>0.05</v>
      </c>
    </row>
    <row r="9" spans="1:3" x14ac:dyDescent="0.25">
      <c r="A9" s="9" t="s">
        <v>162</v>
      </c>
      <c r="B9" s="31">
        <f>SUM(B7:B8)</f>
        <v>20</v>
      </c>
      <c r="C9" s="114">
        <f>SUM(C7:C8)</f>
        <v>1</v>
      </c>
    </row>
    <row r="10" spans="1:3" x14ac:dyDescent="0.25">
      <c r="A10" s="47"/>
      <c r="B10" s="48"/>
    </row>
    <row r="11" spans="1:3" x14ac:dyDescent="0.25">
      <c r="A11" s="47"/>
      <c r="B11" s="48"/>
    </row>
    <row r="24" spans="1:2" x14ac:dyDescent="0.25">
      <c r="A24" s="42" t="s">
        <v>182</v>
      </c>
    </row>
    <row r="25" spans="1:2" x14ac:dyDescent="0.25">
      <c r="A25" s="42" t="s">
        <v>194</v>
      </c>
    </row>
    <row r="27" spans="1:2" x14ac:dyDescent="0.25">
      <c r="A27" s="59" t="s">
        <v>172</v>
      </c>
      <c r="B27" s="59" t="s">
        <v>208</v>
      </c>
    </row>
    <row r="28" spans="1:2" x14ac:dyDescent="0.25">
      <c r="A28" s="9" t="s">
        <v>159</v>
      </c>
      <c r="B28" s="31">
        <v>16</v>
      </c>
    </row>
    <row r="29" spans="1:2" x14ac:dyDescent="0.25">
      <c r="A29" s="9" t="s">
        <v>72</v>
      </c>
      <c r="B29" s="31">
        <v>4</v>
      </c>
    </row>
    <row r="30" spans="1:2" x14ac:dyDescent="0.25">
      <c r="A30" s="9" t="s">
        <v>162</v>
      </c>
      <c r="B30" s="31">
        <f>SUM(B28:B29)</f>
        <v>20</v>
      </c>
    </row>
    <row r="39" spans="1:4" x14ac:dyDescent="0.25">
      <c r="A39" s="59" t="s">
        <v>172</v>
      </c>
      <c r="B39" s="59" t="s">
        <v>192</v>
      </c>
      <c r="C39" s="59" t="s">
        <v>194</v>
      </c>
      <c r="D39" s="59" t="s">
        <v>177</v>
      </c>
    </row>
    <row r="40" spans="1:4" x14ac:dyDescent="0.25">
      <c r="A40" s="9" t="s">
        <v>159</v>
      </c>
      <c r="B40" s="31">
        <v>19</v>
      </c>
      <c r="C40" s="31">
        <v>16</v>
      </c>
      <c r="D40" s="31">
        <f>B40+C40</f>
        <v>35</v>
      </c>
    </row>
    <row r="41" spans="1:4" x14ac:dyDescent="0.25">
      <c r="A41" s="9" t="s">
        <v>72</v>
      </c>
      <c r="B41" s="31">
        <v>1</v>
      </c>
      <c r="C41" s="31">
        <v>4</v>
      </c>
      <c r="D41" s="31">
        <f>B41+C41</f>
        <v>5</v>
      </c>
    </row>
    <row r="42" spans="1:4" x14ac:dyDescent="0.25">
      <c r="A42" s="9" t="s">
        <v>162</v>
      </c>
      <c r="B42" s="31">
        <f>SUM(B40:B41)</f>
        <v>20</v>
      </c>
      <c r="C42" s="31">
        <f>SUM(C40:C41)</f>
        <v>20</v>
      </c>
      <c r="D42" s="31">
        <f>SUM(D40:D41)</f>
        <v>40</v>
      </c>
    </row>
    <row r="54" spans="1:3" x14ac:dyDescent="0.25">
      <c r="A54" s="59" t="s">
        <v>172</v>
      </c>
      <c r="B54" s="59" t="s">
        <v>177</v>
      </c>
      <c r="C54" s="43" t="s">
        <v>154</v>
      </c>
    </row>
    <row r="55" spans="1:3" x14ac:dyDescent="0.25">
      <c r="A55" s="9" t="s">
        <v>159</v>
      </c>
      <c r="B55" s="31">
        <v>35</v>
      </c>
      <c r="C55" s="36">
        <f>B55/B57</f>
        <v>0.875</v>
      </c>
    </row>
    <row r="56" spans="1:3" x14ac:dyDescent="0.25">
      <c r="A56" s="9" t="s">
        <v>72</v>
      </c>
      <c r="B56" s="31">
        <v>5</v>
      </c>
      <c r="C56" s="36">
        <f>B56/B57</f>
        <v>0.125</v>
      </c>
    </row>
    <row r="57" spans="1:3" x14ac:dyDescent="0.25">
      <c r="A57" s="9" t="s">
        <v>162</v>
      </c>
      <c r="B57" s="31">
        <v>40</v>
      </c>
      <c r="C57" s="114">
        <f>SUM(C55:C56)</f>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3"/>
  <sheetViews>
    <sheetView showGridLines="0" topLeftCell="A80" zoomScaleNormal="100" workbookViewId="0">
      <selection activeCell="B99" sqref="B99"/>
    </sheetView>
  </sheetViews>
  <sheetFormatPr baseColWidth="10" defaultRowHeight="12.75" x14ac:dyDescent="0.25"/>
  <cols>
    <col min="1" max="1" width="3.5703125" style="11" customWidth="1"/>
    <col min="2" max="2" width="74.7109375" style="22" customWidth="1"/>
    <col min="3" max="3" width="80.42578125" style="21" bestFit="1" customWidth="1"/>
    <col min="4" max="5" width="17" style="12" bestFit="1" customWidth="1"/>
    <col min="6" max="6" width="24" style="12" bestFit="1" customWidth="1"/>
    <col min="7" max="7" width="17" style="12" bestFit="1" customWidth="1"/>
    <col min="8" max="9" width="22.140625" style="12" bestFit="1" customWidth="1"/>
    <col min="10" max="11" width="19.28515625" style="12" bestFit="1" customWidth="1"/>
    <col min="12" max="12" width="17" style="12" bestFit="1" customWidth="1"/>
    <col min="13" max="13" width="18.42578125" style="12" customWidth="1"/>
    <col min="14" max="14" width="18" style="12" bestFit="1" customWidth="1"/>
    <col min="15" max="15" width="19.28515625" style="12" bestFit="1" customWidth="1"/>
    <col min="16" max="16" width="18" style="12" bestFit="1" customWidth="1"/>
    <col min="17" max="18" width="20.7109375" style="12" bestFit="1" customWidth="1"/>
    <col min="19" max="19" width="18.7109375" style="12" bestFit="1" customWidth="1"/>
    <col min="20" max="20" width="11.42578125" style="12"/>
    <col min="21" max="21" width="17" style="12" bestFit="1" customWidth="1"/>
    <col min="22" max="22" width="22.140625" style="12" bestFit="1" customWidth="1"/>
    <col min="23" max="23" width="17" style="12" bestFit="1" customWidth="1"/>
    <col min="24" max="16384" width="11.42578125" style="21"/>
  </cols>
  <sheetData>
    <row r="1" spans="1:23" s="11" customFormat="1" x14ac:dyDescent="0.25">
      <c r="A1" s="11" t="s">
        <v>0</v>
      </c>
      <c r="F1" s="12"/>
      <c r="G1" s="12"/>
      <c r="H1" s="12"/>
      <c r="I1" s="12"/>
      <c r="J1" s="12"/>
      <c r="K1" s="12"/>
      <c r="L1" s="12"/>
      <c r="M1" s="12"/>
      <c r="N1" s="12"/>
      <c r="O1" s="12"/>
      <c r="P1" s="12"/>
      <c r="Q1" s="12"/>
      <c r="R1" s="12"/>
      <c r="S1" s="12"/>
      <c r="T1" s="12"/>
      <c r="U1" s="12"/>
      <c r="V1" s="12"/>
      <c r="W1" s="12"/>
    </row>
    <row r="2" spans="1:23" s="11" customFormat="1" x14ac:dyDescent="0.25">
      <c r="B2" s="21"/>
      <c r="C2" s="21"/>
      <c r="D2" s="12"/>
      <c r="E2" s="12"/>
      <c r="F2" s="12"/>
      <c r="G2" s="12"/>
      <c r="H2" s="12"/>
      <c r="I2" s="12"/>
      <c r="J2" s="12"/>
      <c r="K2" s="12"/>
      <c r="L2" s="12"/>
      <c r="M2" s="12"/>
      <c r="N2" s="12"/>
      <c r="O2" s="12"/>
      <c r="P2" s="12"/>
      <c r="Q2" s="12"/>
      <c r="R2" s="12"/>
      <c r="S2" s="12"/>
      <c r="T2" s="12"/>
      <c r="U2" s="12"/>
      <c r="V2" s="12"/>
      <c r="W2" s="12"/>
    </row>
    <row r="3" spans="1:23" s="18" customFormat="1" x14ac:dyDescent="0.25">
      <c r="A3" s="9"/>
      <c r="B3" s="52" t="s">
        <v>1</v>
      </c>
      <c r="C3" s="9" t="s">
        <v>2</v>
      </c>
      <c r="D3" s="9" t="s">
        <v>3</v>
      </c>
      <c r="E3" s="9" t="s">
        <v>4</v>
      </c>
      <c r="F3" s="9" t="s">
        <v>5</v>
      </c>
      <c r="G3" s="9" t="s">
        <v>6</v>
      </c>
      <c r="H3" s="9" t="s">
        <v>7</v>
      </c>
      <c r="I3" s="9" t="s">
        <v>8</v>
      </c>
      <c r="J3" s="9" t="s">
        <v>9</v>
      </c>
      <c r="K3" s="9" t="s">
        <v>10</v>
      </c>
      <c r="L3" s="9" t="s">
        <v>11</v>
      </c>
      <c r="M3" s="9" t="s">
        <v>12</v>
      </c>
      <c r="N3" s="9" t="s">
        <v>13</v>
      </c>
      <c r="O3" s="9" t="s">
        <v>14</v>
      </c>
      <c r="P3" s="9" t="s">
        <v>15</v>
      </c>
      <c r="Q3" s="9" t="s">
        <v>16</v>
      </c>
      <c r="R3" s="9" t="s">
        <v>17</v>
      </c>
      <c r="S3" s="9" t="s">
        <v>18</v>
      </c>
      <c r="T3" s="9" t="s">
        <v>19</v>
      </c>
      <c r="U3" s="9" t="s">
        <v>20</v>
      </c>
      <c r="V3" s="9" t="s">
        <v>21</v>
      </c>
      <c r="W3" s="9" t="s">
        <v>22</v>
      </c>
    </row>
    <row r="4" spans="1:23" s="11" customFormat="1" x14ac:dyDescent="0.25">
      <c r="A4" s="49">
        <v>1</v>
      </c>
      <c r="B4" s="52" t="s">
        <v>23</v>
      </c>
      <c r="C4" s="136" t="s">
        <v>24</v>
      </c>
      <c r="D4" s="9">
        <v>1</v>
      </c>
      <c r="E4" s="9">
        <v>1</v>
      </c>
      <c r="F4" s="9">
        <v>1</v>
      </c>
      <c r="G4" s="9">
        <v>1</v>
      </c>
      <c r="H4" s="9">
        <v>1</v>
      </c>
      <c r="I4" s="9">
        <v>1</v>
      </c>
      <c r="J4" s="9">
        <v>1</v>
      </c>
      <c r="K4" s="9">
        <v>1</v>
      </c>
      <c r="L4" s="9">
        <v>1</v>
      </c>
      <c r="M4" s="9">
        <v>1</v>
      </c>
      <c r="N4" s="9">
        <v>1</v>
      </c>
      <c r="O4" s="9">
        <v>1</v>
      </c>
      <c r="P4" s="9"/>
      <c r="Q4" s="9">
        <v>1</v>
      </c>
      <c r="R4" s="9">
        <v>1</v>
      </c>
      <c r="S4" s="9">
        <v>1</v>
      </c>
      <c r="T4" s="9"/>
      <c r="U4" s="9">
        <v>1</v>
      </c>
      <c r="V4" s="9">
        <v>1</v>
      </c>
      <c r="W4" s="9">
        <v>1</v>
      </c>
    </row>
    <row r="5" spans="1:23" s="11" customFormat="1" x14ac:dyDescent="0.25">
      <c r="A5" s="49">
        <v>1</v>
      </c>
      <c r="B5" s="137"/>
      <c r="C5" s="136" t="s">
        <v>144</v>
      </c>
      <c r="D5" s="9"/>
      <c r="E5" s="9"/>
      <c r="F5" s="9"/>
      <c r="G5" s="9"/>
      <c r="H5" s="9"/>
      <c r="I5" s="9"/>
      <c r="J5" s="9">
        <v>2</v>
      </c>
      <c r="K5" s="9"/>
      <c r="L5" s="9">
        <v>2</v>
      </c>
      <c r="M5" s="9"/>
      <c r="N5" s="9"/>
      <c r="O5" s="9"/>
      <c r="P5" s="9">
        <v>1</v>
      </c>
      <c r="Q5" s="9"/>
      <c r="R5" s="9"/>
      <c r="S5" s="9"/>
      <c r="T5" s="9">
        <v>1</v>
      </c>
      <c r="U5" s="9"/>
      <c r="V5" s="9">
        <v>2</v>
      </c>
      <c r="W5" s="9"/>
    </row>
    <row r="6" spans="1:23" s="11" customFormat="1" x14ac:dyDescent="0.25">
      <c r="A6" s="49">
        <v>1</v>
      </c>
      <c r="B6" s="137"/>
      <c r="C6" s="136" t="s">
        <v>105</v>
      </c>
      <c r="D6" s="9"/>
      <c r="E6" s="9"/>
      <c r="F6" s="9"/>
      <c r="G6" s="9"/>
      <c r="H6" s="9"/>
      <c r="I6" s="9"/>
      <c r="J6" s="9"/>
      <c r="K6" s="9"/>
      <c r="L6" s="9"/>
      <c r="M6" s="9"/>
      <c r="N6" s="9"/>
      <c r="O6" s="9"/>
      <c r="P6" s="9"/>
      <c r="Q6" s="9"/>
      <c r="R6" s="9"/>
      <c r="S6" s="9"/>
      <c r="T6" s="9"/>
      <c r="U6" s="9"/>
      <c r="V6" s="9"/>
      <c r="W6" s="9"/>
    </row>
    <row r="7" spans="1:23" s="11" customFormat="1" x14ac:dyDescent="0.25">
      <c r="A7" s="49">
        <v>2</v>
      </c>
      <c r="B7" s="52" t="s">
        <v>95</v>
      </c>
      <c r="C7" s="136" t="s">
        <v>96</v>
      </c>
      <c r="D7" s="9" t="s">
        <v>25</v>
      </c>
      <c r="E7" s="9" t="s">
        <v>25</v>
      </c>
      <c r="F7" s="9"/>
      <c r="G7" s="9"/>
      <c r="H7" s="9"/>
      <c r="I7" s="9"/>
      <c r="J7" s="9"/>
      <c r="K7" s="9"/>
      <c r="L7" s="9"/>
      <c r="M7" s="9"/>
      <c r="N7" s="9"/>
      <c r="O7" s="9" t="s">
        <v>25</v>
      </c>
      <c r="P7" s="9"/>
      <c r="Q7" s="9"/>
      <c r="R7" s="9" t="s">
        <v>25</v>
      </c>
      <c r="S7" s="9" t="s">
        <v>25</v>
      </c>
      <c r="T7" s="9"/>
      <c r="U7" s="9"/>
      <c r="V7" s="9"/>
      <c r="W7" s="9" t="s">
        <v>25</v>
      </c>
    </row>
    <row r="8" spans="1:23" s="11" customFormat="1" x14ac:dyDescent="0.25">
      <c r="A8" s="49">
        <v>2</v>
      </c>
      <c r="B8" s="137"/>
      <c r="C8" s="136" t="s">
        <v>97</v>
      </c>
      <c r="D8" s="9"/>
      <c r="E8" s="9"/>
      <c r="F8" s="9" t="s">
        <v>25</v>
      </c>
      <c r="G8" s="9" t="s">
        <v>25</v>
      </c>
      <c r="H8" s="9" t="s">
        <v>25</v>
      </c>
      <c r="I8" s="9" t="s">
        <v>25</v>
      </c>
      <c r="J8" s="9" t="s">
        <v>25</v>
      </c>
      <c r="K8" s="9" t="s">
        <v>25</v>
      </c>
      <c r="L8" s="9" t="s">
        <v>25</v>
      </c>
      <c r="M8" s="9" t="s">
        <v>25</v>
      </c>
      <c r="N8" s="9" t="s">
        <v>25</v>
      </c>
      <c r="O8" s="9"/>
      <c r="P8" s="9"/>
      <c r="Q8" s="9" t="s">
        <v>25</v>
      </c>
      <c r="R8" s="9"/>
      <c r="S8" s="9"/>
      <c r="T8" s="9"/>
      <c r="U8" s="9" t="s">
        <v>25</v>
      </c>
      <c r="V8" s="9" t="s">
        <v>25</v>
      </c>
      <c r="W8" s="9"/>
    </row>
    <row r="9" spans="1:23" s="11" customFormat="1" x14ac:dyDescent="0.25">
      <c r="A9" s="49">
        <v>2</v>
      </c>
      <c r="B9" s="137"/>
      <c r="C9" s="136" t="s">
        <v>98</v>
      </c>
      <c r="D9" s="9"/>
      <c r="E9" s="9"/>
      <c r="F9" s="9"/>
      <c r="G9" s="9"/>
      <c r="H9" s="9"/>
      <c r="I9" s="9"/>
      <c r="J9" s="9"/>
      <c r="K9" s="9"/>
      <c r="L9" s="9"/>
      <c r="M9" s="9"/>
      <c r="N9" s="9"/>
      <c r="O9" s="9"/>
      <c r="P9" s="9" t="s">
        <v>25</v>
      </c>
      <c r="Q9" s="9"/>
      <c r="R9" s="9"/>
      <c r="S9" s="9"/>
      <c r="T9" s="9" t="s">
        <v>25</v>
      </c>
      <c r="U9" s="9"/>
      <c r="V9" s="9"/>
      <c r="W9" s="9"/>
    </row>
    <row r="10" spans="1:23" s="11" customFormat="1" x14ac:dyDescent="0.25">
      <c r="A10" s="49">
        <v>2</v>
      </c>
      <c r="B10" s="137"/>
      <c r="C10" s="136" t="s">
        <v>99</v>
      </c>
      <c r="D10" s="9"/>
      <c r="E10" s="9"/>
      <c r="F10" s="9"/>
      <c r="G10" s="9"/>
      <c r="H10" s="9"/>
      <c r="I10" s="9"/>
      <c r="J10" s="9"/>
      <c r="K10" s="9"/>
      <c r="L10" s="9"/>
      <c r="M10" s="9"/>
      <c r="N10" s="9"/>
      <c r="O10" s="9"/>
      <c r="P10" s="9"/>
      <c r="Q10" s="9"/>
      <c r="R10" s="9"/>
      <c r="S10" s="9"/>
      <c r="T10" s="9"/>
      <c r="U10" s="9"/>
      <c r="V10" s="9"/>
      <c r="W10" s="9"/>
    </row>
    <row r="11" spans="1:23" s="11" customFormat="1" x14ac:dyDescent="0.25">
      <c r="A11" s="49">
        <v>3</v>
      </c>
      <c r="B11" s="52" t="s">
        <v>106</v>
      </c>
      <c r="C11" s="136" t="s">
        <v>29</v>
      </c>
      <c r="D11" s="9" t="s">
        <v>28</v>
      </c>
      <c r="E11" s="9" t="s">
        <v>28</v>
      </c>
      <c r="F11" s="9" t="s">
        <v>28</v>
      </c>
      <c r="G11" s="9" t="s">
        <v>138</v>
      </c>
      <c r="H11" s="9" t="s">
        <v>138</v>
      </c>
      <c r="I11" s="9" t="s">
        <v>28</v>
      </c>
      <c r="J11" s="9" t="s">
        <v>28</v>
      </c>
      <c r="K11" s="9" t="s">
        <v>28</v>
      </c>
      <c r="L11" s="9" t="s">
        <v>138</v>
      </c>
      <c r="M11" s="9" t="s">
        <v>28</v>
      </c>
      <c r="N11" s="9" t="s">
        <v>28</v>
      </c>
      <c r="O11" s="9" t="s">
        <v>138</v>
      </c>
      <c r="P11" s="9" t="s">
        <v>138</v>
      </c>
      <c r="Q11" s="9" t="s">
        <v>138</v>
      </c>
      <c r="R11" s="9" t="s">
        <v>107</v>
      </c>
      <c r="S11" s="9" t="s">
        <v>28</v>
      </c>
      <c r="T11" s="9" t="s">
        <v>138</v>
      </c>
      <c r="U11" s="9" t="s">
        <v>28</v>
      </c>
      <c r="V11" s="9" t="s">
        <v>138</v>
      </c>
      <c r="W11" s="9" t="s">
        <v>138</v>
      </c>
    </row>
    <row r="12" spans="1:23" s="11" customFormat="1" x14ac:dyDescent="0.25">
      <c r="A12" s="49">
        <v>3</v>
      </c>
      <c r="B12" s="137"/>
      <c r="C12" s="136" t="s">
        <v>30</v>
      </c>
      <c r="D12" s="9" t="s">
        <v>139</v>
      </c>
      <c r="E12" s="9" t="s">
        <v>28</v>
      </c>
      <c r="F12" s="9" t="s">
        <v>139</v>
      </c>
      <c r="G12" s="9" t="s">
        <v>138</v>
      </c>
      <c r="H12" s="9" t="s">
        <v>138</v>
      </c>
      <c r="I12" s="9" t="s">
        <v>138</v>
      </c>
      <c r="J12" s="9" t="s">
        <v>138</v>
      </c>
      <c r="K12" s="9" t="s">
        <v>138</v>
      </c>
      <c r="L12" s="9" t="s">
        <v>138</v>
      </c>
      <c r="M12" s="9" t="s">
        <v>108</v>
      </c>
      <c r="N12" s="9" t="s">
        <v>139</v>
      </c>
      <c r="O12" s="9" t="s">
        <v>138</v>
      </c>
      <c r="P12" s="9" t="s">
        <v>138</v>
      </c>
      <c r="Q12" s="9" t="s">
        <v>138</v>
      </c>
      <c r="R12" s="9" t="s">
        <v>138</v>
      </c>
      <c r="S12" s="9" t="s">
        <v>138</v>
      </c>
      <c r="T12" s="9" t="s">
        <v>138</v>
      </c>
      <c r="U12" s="9" t="s">
        <v>108</v>
      </c>
      <c r="V12" s="9" t="s">
        <v>138</v>
      </c>
      <c r="W12" s="9" t="s">
        <v>138</v>
      </c>
    </row>
    <row r="13" spans="1:23" s="11" customFormat="1" x14ac:dyDescent="0.25">
      <c r="A13" s="49">
        <v>3</v>
      </c>
      <c r="B13" s="137"/>
      <c r="C13" s="136" t="s">
        <v>136</v>
      </c>
      <c r="D13" s="9" t="s">
        <v>139</v>
      </c>
      <c r="E13" s="9" t="s">
        <v>139</v>
      </c>
      <c r="F13" s="9" t="s">
        <v>139</v>
      </c>
      <c r="G13" s="9" t="s">
        <v>108</v>
      </c>
      <c r="H13" s="9" t="s">
        <v>139</v>
      </c>
      <c r="I13" s="9" t="s">
        <v>145</v>
      </c>
      <c r="J13" s="9" t="s">
        <v>143</v>
      </c>
      <c r="K13" s="9" t="s">
        <v>141</v>
      </c>
      <c r="L13" s="9" t="s">
        <v>143</v>
      </c>
      <c r="M13" s="9" t="s">
        <v>139</v>
      </c>
      <c r="N13" s="9" t="s">
        <v>139</v>
      </c>
      <c r="O13" s="9" t="s">
        <v>109</v>
      </c>
      <c r="P13" s="9" t="s">
        <v>109</v>
      </c>
      <c r="Q13" s="9" t="s">
        <v>143</v>
      </c>
      <c r="R13" s="9" t="s">
        <v>139</v>
      </c>
      <c r="S13" s="9" t="s">
        <v>139</v>
      </c>
      <c r="T13" s="9" t="s">
        <v>143</v>
      </c>
      <c r="U13" s="9" t="s">
        <v>143</v>
      </c>
      <c r="V13" s="9" t="s">
        <v>143</v>
      </c>
      <c r="W13" s="9" t="s">
        <v>28</v>
      </c>
    </row>
    <row r="14" spans="1:23" s="11" customFormat="1" x14ac:dyDescent="0.25">
      <c r="A14" s="49">
        <v>3</v>
      </c>
      <c r="B14" s="137"/>
      <c r="C14" s="136" t="s">
        <v>32</v>
      </c>
      <c r="D14" s="9" t="s">
        <v>28</v>
      </c>
      <c r="E14" s="9" t="s">
        <v>28</v>
      </c>
      <c r="F14" s="9" t="s">
        <v>28</v>
      </c>
      <c r="G14" s="9" t="s">
        <v>138</v>
      </c>
      <c r="H14" s="9" t="s">
        <v>138</v>
      </c>
      <c r="I14" s="9" t="s">
        <v>138</v>
      </c>
      <c r="J14" s="9" t="s">
        <v>138</v>
      </c>
      <c r="K14" s="9" t="s">
        <v>138</v>
      </c>
      <c r="L14" s="9" t="s">
        <v>138</v>
      </c>
      <c r="M14" s="9" t="s">
        <v>28</v>
      </c>
      <c r="N14" s="9" t="s">
        <v>138</v>
      </c>
      <c r="O14" s="9" t="s">
        <v>138</v>
      </c>
      <c r="P14" s="9" t="s">
        <v>138</v>
      </c>
      <c r="Q14" s="9" t="s">
        <v>138</v>
      </c>
      <c r="R14" s="9" t="s">
        <v>138</v>
      </c>
      <c r="S14" s="9" t="s">
        <v>138</v>
      </c>
      <c r="T14" s="9" t="s">
        <v>138</v>
      </c>
      <c r="U14" s="9" t="s">
        <v>28</v>
      </c>
      <c r="V14" s="9" t="s">
        <v>138</v>
      </c>
      <c r="W14" s="9" t="s">
        <v>138</v>
      </c>
    </row>
    <row r="15" spans="1:23" s="11" customFormat="1" x14ac:dyDescent="0.25">
      <c r="A15" s="49">
        <v>3</v>
      </c>
      <c r="B15" s="137"/>
      <c r="C15" s="136" t="s">
        <v>110</v>
      </c>
      <c r="D15" s="9" t="s">
        <v>28</v>
      </c>
      <c r="E15" s="9" t="s">
        <v>28</v>
      </c>
      <c r="F15" s="9" t="s">
        <v>28</v>
      </c>
      <c r="G15" s="9" t="s">
        <v>138</v>
      </c>
      <c r="H15" s="9" t="s">
        <v>138</v>
      </c>
      <c r="I15" s="9" t="s">
        <v>111</v>
      </c>
      <c r="J15" s="9" t="s">
        <v>138</v>
      </c>
      <c r="K15" s="9" t="s">
        <v>138</v>
      </c>
      <c r="L15" s="9" t="s">
        <v>138</v>
      </c>
      <c r="M15" s="9" t="s">
        <v>28</v>
      </c>
      <c r="N15" s="9" t="s">
        <v>28</v>
      </c>
      <c r="O15" s="9" t="s">
        <v>138</v>
      </c>
      <c r="P15" s="9" t="s">
        <v>138</v>
      </c>
      <c r="Q15" s="9" t="s">
        <v>138</v>
      </c>
      <c r="R15" s="9" t="s">
        <v>138</v>
      </c>
      <c r="S15" s="9" t="s">
        <v>111</v>
      </c>
      <c r="T15" s="9" t="s">
        <v>138</v>
      </c>
      <c r="U15" s="9" t="s">
        <v>28</v>
      </c>
      <c r="V15" s="9" t="s">
        <v>138</v>
      </c>
      <c r="W15" s="9" t="s">
        <v>138</v>
      </c>
    </row>
    <row r="16" spans="1:23" s="11" customFormat="1" x14ac:dyDescent="0.25">
      <c r="A16" s="49">
        <v>3</v>
      </c>
      <c r="B16" s="137"/>
      <c r="C16" s="136" t="s">
        <v>34</v>
      </c>
      <c r="D16" s="9" t="s">
        <v>28</v>
      </c>
      <c r="E16" s="9" t="s">
        <v>28</v>
      </c>
      <c r="F16" s="9" t="s">
        <v>109</v>
      </c>
      <c r="G16" s="9" t="s">
        <v>138</v>
      </c>
      <c r="H16" s="9" t="s">
        <v>112</v>
      </c>
      <c r="I16" s="9" t="s">
        <v>138</v>
      </c>
      <c r="J16" s="9" t="s">
        <v>109</v>
      </c>
      <c r="K16" s="9" t="s">
        <v>138</v>
      </c>
      <c r="L16" s="9" t="s">
        <v>139</v>
      </c>
      <c r="M16" s="9" t="s">
        <v>112</v>
      </c>
      <c r="N16" s="9" t="s">
        <v>112</v>
      </c>
      <c r="O16" s="9" t="s">
        <v>138</v>
      </c>
      <c r="P16" s="9" t="s">
        <v>138</v>
      </c>
      <c r="Q16" s="9" t="s">
        <v>138</v>
      </c>
      <c r="R16" s="9" t="s">
        <v>138</v>
      </c>
      <c r="S16" s="9" t="s">
        <v>109</v>
      </c>
      <c r="T16" s="9" t="s">
        <v>138</v>
      </c>
      <c r="U16" s="9" t="s">
        <v>28</v>
      </c>
      <c r="V16" s="9" t="s">
        <v>138</v>
      </c>
      <c r="W16" s="9" t="s">
        <v>138</v>
      </c>
    </row>
    <row r="17" spans="1:23" s="11" customFormat="1" x14ac:dyDescent="0.25">
      <c r="A17" s="49">
        <v>3</v>
      </c>
      <c r="B17" s="137"/>
      <c r="C17" s="136" t="s">
        <v>35</v>
      </c>
      <c r="D17" s="9" t="s">
        <v>139</v>
      </c>
      <c r="E17" s="9" t="s">
        <v>28</v>
      </c>
      <c r="F17" s="9" t="s">
        <v>28</v>
      </c>
      <c r="G17" s="9" t="s">
        <v>138</v>
      </c>
      <c r="H17" s="9" t="s">
        <v>138</v>
      </c>
      <c r="I17" s="9" t="s">
        <v>138</v>
      </c>
      <c r="J17" s="9" t="s">
        <v>138</v>
      </c>
      <c r="K17" s="9" t="s">
        <v>138</v>
      </c>
      <c r="L17" s="9" t="s">
        <v>138</v>
      </c>
      <c r="M17" s="9" t="s">
        <v>28</v>
      </c>
      <c r="N17" s="9" t="s">
        <v>138</v>
      </c>
      <c r="O17" s="9" t="s">
        <v>138</v>
      </c>
      <c r="P17" s="9" t="s">
        <v>138</v>
      </c>
      <c r="Q17" s="9" t="s">
        <v>138</v>
      </c>
      <c r="R17" s="9" t="s">
        <v>138</v>
      </c>
      <c r="S17" s="9" t="s">
        <v>112</v>
      </c>
      <c r="T17" s="9" t="s">
        <v>138</v>
      </c>
      <c r="U17" s="9" t="s">
        <v>139</v>
      </c>
      <c r="V17" s="9" t="s">
        <v>138</v>
      </c>
      <c r="W17" s="9" t="s">
        <v>138</v>
      </c>
    </row>
    <row r="18" spans="1:23" s="11" customFormat="1" x14ac:dyDescent="0.25">
      <c r="A18" s="49">
        <v>3</v>
      </c>
      <c r="B18" s="137"/>
      <c r="C18" s="136" t="s">
        <v>36</v>
      </c>
      <c r="D18" s="9" t="s">
        <v>28</v>
      </c>
      <c r="E18" s="9" t="s">
        <v>28</v>
      </c>
      <c r="F18" s="9" t="s">
        <v>108</v>
      </c>
      <c r="G18" s="9" t="s">
        <v>28</v>
      </c>
      <c r="H18" s="9" t="s">
        <v>113</v>
      </c>
      <c r="I18" s="9" t="s">
        <v>114</v>
      </c>
      <c r="J18" s="9" t="s">
        <v>138</v>
      </c>
      <c r="K18" s="9" t="s">
        <v>138</v>
      </c>
      <c r="L18" s="9" t="s">
        <v>28</v>
      </c>
      <c r="M18" s="9" t="s">
        <v>139</v>
      </c>
      <c r="N18" s="9" t="s">
        <v>28</v>
      </c>
      <c r="O18" s="9" t="s">
        <v>138</v>
      </c>
      <c r="P18" s="9" t="s">
        <v>146</v>
      </c>
      <c r="Q18" s="9" t="s">
        <v>113</v>
      </c>
      <c r="R18" s="9" t="s">
        <v>138</v>
      </c>
      <c r="S18" s="9" t="s">
        <v>28</v>
      </c>
      <c r="T18" s="9" t="s">
        <v>138</v>
      </c>
      <c r="U18" s="9" t="s">
        <v>28</v>
      </c>
      <c r="V18" s="9" t="s">
        <v>138</v>
      </c>
      <c r="W18" s="9" t="s">
        <v>138</v>
      </c>
    </row>
    <row r="19" spans="1:23" s="11" customFormat="1" x14ac:dyDescent="0.25">
      <c r="A19" s="49">
        <v>3</v>
      </c>
      <c r="B19" s="137"/>
      <c r="C19" s="136" t="s">
        <v>37</v>
      </c>
      <c r="D19" s="9" t="s">
        <v>28</v>
      </c>
      <c r="E19" s="9" t="s">
        <v>28</v>
      </c>
      <c r="F19" s="9" t="s">
        <v>28</v>
      </c>
      <c r="G19" s="9" t="s">
        <v>28</v>
      </c>
      <c r="H19" s="9" t="s">
        <v>113</v>
      </c>
      <c r="I19" s="9" t="s">
        <v>28</v>
      </c>
      <c r="J19" s="9" t="s">
        <v>138</v>
      </c>
      <c r="K19" s="9" t="s">
        <v>142</v>
      </c>
      <c r="L19" s="9" t="s">
        <v>138</v>
      </c>
      <c r="M19" s="9" t="s">
        <v>139</v>
      </c>
      <c r="N19" s="9" t="s">
        <v>28</v>
      </c>
      <c r="O19" s="9" t="s">
        <v>138</v>
      </c>
      <c r="P19" s="9" t="s">
        <v>146</v>
      </c>
      <c r="Q19" s="9" t="s">
        <v>138</v>
      </c>
      <c r="R19" s="9" t="s">
        <v>138</v>
      </c>
      <c r="S19" s="9" t="s">
        <v>138</v>
      </c>
      <c r="T19" s="9" t="s">
        <v>138</v>
      </c>
      <c r="U19" s="9" t="s">
        <v>28</v>
      </c>
      <c r="V19" s="9" t="s">
        <v>114</v>
      </c>
      <c r="W19" s="9" t="s">
        <v>138</v>
      </c>
    </row>
    <row r="20" spans="1:23" s="11" customFormat="1" ht="26.25" customHeight="1" x14ac:dyDescent="0.25">
      <c r="A20" s="49">
        <v>3</v>
      </c>
      <c r="B20" s="53"/>
      <c r="C20" s="136" t="s">
        <v>38</v>
      </c>
      <c r="D20" s="9" t="s">
        <v>139</v>
      </c>
      <c r="E20" s="9" t="s">
        <v>28</v>
      </c>
      <c r="F20" s="9" t="s">
        <v>28</v>
      </c>
      <c r="G20" s="9" t="s">
        <v>28</v>
      </c>
      <c r="H20" s="9" t="s">
        <v>114</v>
      </c>
      <c r="I20" s="9" t="s">
        <v>114</v>
      </c>
      <c r="J20" s="9" t="s">
        <v>138</v>
      </c>
      <c r="K20" s="9" t="s">
        <v>138</v>
      </c>
      <c r="L20" s="9" t="s">
        <v>28</v>
      </c>
      <c r="M20" s="9" t="s">
        <v>28</v>
      </c>
      <c r="N20" s="9" t="s">
        <v>139</v>
      </c>
      <c r="O20" s="9" t="s">
        <v>138</v>
      </c>
      <c r="P20" s="9" t="s">
        <v>146</v>
      </c>
      <c r="Q20" s="9" t="s">
        <v>138</v>
      </c>
      <c r="R20" s="9" t="s">
        <v>113</v>
      </c>
      <c r="S20" s="9" t="s">
        <v>28</v>
      </c>
      <c r="T20" s="9" t="s">
        <v>138</v>
      </c>
      <c r="U20" s="9" t="s">
        <v>28</v>
      </c>
      <c r="V20" s="9" t="s">
        <v>138</v>
      </c>
      <c r="W20" s="9" t="s">
        <v>138</v>
      </c>
    </row>
    <row r="21" spans="1:23" s="11" customFormat="1" ht="25.5" hidden="1" customHeight="1" x14ac:dyDescent="0.25">
      <c r="A21" s="9">
        <v>3</v>
      </c>
      <c r="B21" s="137"/>
      <c r="C21" s="9" t="s">
        <v>39</v>
      </c>
      <c r="D21" s="9" t="s">
        <v>139</v>
      </c>
      <c r="E21" s="9" t="s">
        <v>28</v>
      </c>
      <c r="F21" s="9" t="s">
        <v>28</v>
      </c>
      <c r="G21" s="9" t="s">
        <v>138</v>
      </c>
      <c r="H21" s="9" t="s">
        <v>138</v>
      </c>
      <c r="I21" s="9" t="s">
        <v>145</v>
      </c>
      <c r="J21" s="9" t="s">
        <v>138</v>
      </c>
      <c r="K21" s="9" t="s">
        <v>138</v>
      </c>
      <c r="L21" s="9" t="s">
        <v>138</v>
      </c>
      <c r="M21" s="9" t="s">
        <v>138</v>
      </c>
      <c r="N21" s="9" t="s">
        <v>139</v>
      </c>
      <c r="O21" s="9" t="s">
        <v>138</v>
      </c>
      <c r="P21" s="9" t="s">
        <v>138</v>
      </c>
      <c r="Q21" s="9" t="s">
        <v>138</v>
      </c>
      <c r="R21" s="9" t="s">
        <v>138</v>
      </c>
      <c r="S21" s="9" t="s">
        <v>138</v>
      </c>
      <c r="T21" s="9" t="s">
        <v>138</v>
      </c>
      <c r="U21" s="9" t="s">
        <v>139</v>
      </c>
      <c r="V21" s="9" t="s">
        <v>138</v>
      </c>
      <c r="W21" s="9" t="s">
        <v>138</v>
      </c>
    </row>
    <row r="22" spans="1:23" s="11" customFormat="1" ht="27.75" customHeight="1" x14ac:dyDescent="0.25">
      <c r="A22" s="49">
        <v>4</v>
      </c>
      <c r="B22" s="133" t="s">
        <v>115</v>
      </c>
      <c r="C22" s="136" t="s">
        <v>63</v>
      </c>
      <c r="D22" s="9"/>
      <c r="E22" s="9"/>
      <c r="F22" s="9" t="s">
        <v>25</v>
      </c>
      <c r="G22" s="9" t="s">
        <v>25</v>
      </c>
      <c r="H22" s="9"/>
      <c r="I22" s="9"/>
      <c r="J22" s="9"/>
      <c r="K22" s="9"/>
      <c r="L22" s="9"/>
      <c r="M22" s="9"/>
      <c r="N22" s="9"/>
      <c r="O22" s="9"/>
      <c r="P22" s="9"/>
      <c r="Q22" s="9" t="s">
        <v>25</v>
      </c>
      <c r="R22" s="9"/>
      <c r="S22" s="9"/>
      <c r="T22" s="9"/>
      <c r="U22" s="9"/>
      <c r="V22" s="9"/>
      <c r="W22" s="9"/>
    </row>
    <row r="23" spans="1:23" s="11" customFormat="1" ht="25.5" customHeight="1" x14ac:dyDescent="0.25">
      <c r="A23" s="49">
        <v>4</v>
      </c>
      <c r="B23" s="137"/>
      <c r="C23" s="136" t="s">
        <v>116</v>
      </c>
      <c r="D23" s="9"/>
      <c r="E23" s="9"/>
      <c r="F23" s="9" t="s">
        <v>89</v>
      </c>
      <c r="G23" s="9" t="s">
        <v>89</v>
      </c>
      <c r="H23" s="9"/>
      <c r="I23" s="9"/>
      <c r="J23" s="9"/>
      <c r="K23" s="9"/>
      <c r="L23" s="9"/>
      <c r="M23" s="9"/>
      <c r="N23" s="9"/>
      <c r="O23" s="9"/>
      <c r="P23" s="9"/>
      <c r="Q23" s="9" t="s">
        <v>117</v>
      </c>
      <c r="R23" s="9"/>
      <c r="S23" s="9"/>
      <c r="T23" s="9"/>
      <c r="U23" s="9"/>
      <c r="V23" s="9"/>
      <c r="W23" s="9"/>
    </row>
    <row r="24" spans="1:23" s="11" customFormat="1" x14ac:dyDescent="0.25">
      <c r="A24" s="49">
        <v>4</v>
      </c>
      <c r="B24" s="137"/>
      <c r="C24" s="136" t="s">
        <v>72</v>
      </c>
      <c r="D24" s="9" t="s">
        <v>25</v>
      </c>
      <c r="E24" s="9" t="s">
        <v>25</v>
      </c>
      <c r="F24" s="9"/>
      <c r="G24" s="9"/>
      <c r="H24" s="9" t="s">
        <v>140</v>
      </c>
      <c r="I24" s="9" t="s">
        <v>25</v>
      </c>
      <c r="J24" s="9" t="s">
        <v>25</v>
      </c>
      <c r="K24" s="9" t="s">
        <v>25</v>
      </c>
      <c r="L24" s="9" t="s">
        <v>25</v>
      </c>
      <c r="M24" s="9" t="s">
        <v>25</v>
      </c>
      <c r="N24" s="9" t="s">
        <v>25</v>
      </c>
      <c r="O24" s="9" t="s">
        <v>25</v>
      </c>
      <c r="P24" s="9" t="s">
        <v>25</v>
      </c>
      <c r="Q24" s="9"/>
      <c r="R24" s="9" t="s">
        <v>25</v>
      </c>
      <c r="S24" s="9" t="s">
        <v>25</v>
      </c>
      <c r="T24" s="9" t="s">
        <v>25</v>
      </c>
      <c r="U24" s="9" t="s">
        <v>25</v>
      </c>
      <c r="V24" s="9" t="s">
        <v>25</v>
      </c>
      <c r="W24" s="9" t="s">
        <v>25</v>
      </c>
    </row>
    <row r="25" spans="1:23" s="11" customFormat="1" ht="38.25" customHeight="1" x14ac:dyDescent="0.25">
      <c r="A25" s="49">
        <v>5</v>
      </c>
      <c r="B25" s="133" t="s">
        <v>118</v>
      </c>
      <c r="C25" s="136" t="s">
        <v>119</v>
      </c>
      <c r="D25" s="9">
        <v>2</v>
      </c>
      <c r="E25" s="9">
        <v>2</v>
      </c>
      <c r="F25" s="9">
        <v>3</v>
      </c>
      <c r="G25" s="9">
        <v>2</v>
      </c>
      <c r="H25" s="9">
        <v>2</v>
      </c>
      <c r="I25" s="9">
        <v>1</v>
      </c>
      <c r="J25" s="9">
        <v>2</v>
      </c>
      <c r="K25" s="9">
        <v>1</v>
      </c>
      <c r="L25" s="9">
        <v>1</v>
      </c>
      <c r="M25" s="9">
        <v>3</v>
      </c>
      <c r="N25" s="9">
        <v>4</v>
      </c>
      <c r="O25" s="9">
        <v>2</v>
      </c>
      <c r="P25" s="9">
        <v>1</v>
      </c>
      <c r="Q25" s="9">
        <v>1</v>
      </c>
      <c r="R25" s="9">
        <v>1</v>
      </c>
      <c r="S25" s="9">
        <v>1</v>
      </c>
      <c r="T25" s="9">
        <v>1</v>
      </c>
      <c r="U25" s="9">
        <v>1</v>
      </c>
      <c r="V25" s="9">
        <v>1</v>
      </c>
      <c r="W25" s="9">
        <v>1</v>
      </c>
    </row>
    <row r="26" spans="1:23" s="11" customFormat="1" x14ac:dyDescent="0.25">
      <c r="A26" s="49">
        <v>5</v>
      </c>
      <c r="B26" s="134"/>
      <c r="C26" s="136" t="s">
        <v>120</v>
      </c>
      <c r="D26" s="9">
        <v>1</v>
      </c>
      <c r="E26" s="9">
        <v>1</v>
      </c>
      <c r="F26" s="9">
        <v>4</v>
      </c>
      <c r="G26" s="9">
        <v>1</v>
      </c>
      <c r="H26" s="9">
        <v>1</v>
      </c>
      <c r="I26" s="9">
        <v>2</v>
      </c>
      <c r="J26" s="9">
        <v>4</v>
      </c>
      <c r="K26" s="9">
        <v>4</v>
      </c>
      <c r="L26" s="9">
        <v>2</v>
      </c>
      <c r="M26" s="9">
        <v>4</v>
      </c>
      <c r="N26" s="9">
        <v>2</v>
      </c>
      <c r="O26" s="9">
        <v>1</v>
      </c>
      <c r="P26" s="9">
        <v>2</v>
      </c>
      <c r="Q26" s="9">
        <v>3</v>
      </c>
      <c r="R26" s="9">
        <v>2</v>
      </c>
      <c r="S26" s="9">
        <v>3</v>
      </c>
      <c r="T26" s="9">
        <v>2</v>
      </c>
      <c r="U26" s="9">
        <v>2</v>
      </c>
      <c r="V26" s="9">
        <v>2</v>
      </c>
      <c r="W26" s="9">
        <v>3</v>
      </c>
    </row>
    <row r="27" spans="1:23" s="11" customFormat="1" x14ac:dyDescent="0.25">
      <c r="A27" s="49">
        <v>5</v>
      </c>
      <c r="B27" s="134"/>
      <c r="C27" s="136" t="s">
        <v>121</v>
      </c>
      <c r="D27" s="9">
        <v>4</v>
      </c>
      <c r="E27" s="9">
        <v>4</v>
      </c>
      <c r="F27" s="9">
        <v>2</v>
      </c>
      <c r="G27" s="9">
        <v>4</v>
      </c>
      <c r="H27" s="9">
        <v>3</v>
      </c>
      <c r="I27" s="9">
        <v>3</v>
      </c>
      <c r="J27" s="9">
        <v>3</v>
      </c>
      <c r="K27" s="9">
        <v>3</v>
      </c>
      <c r="L27" s="9">
        <v>3</v>
      </c>
      <c r="M27" s="9">
        <v>1</v>
      </c>
      <c r="N27" s="9">
        <v>3</v>
      </c>
      <c r="O27" s="9">
        <v>3</v>
      </c>
      <c r="P27" s="9">
        <v>4</v>
      </c>
      <c r="Q27" s="9">
        <v>4</v>
      </c>
      <c r="R27" s="9">
        <v>4</v>
      </c>
      <c r="S27" s="9">
        <v>4</v>
      </c>
      <c r="T27" s="9">
        <v>3</v>
      </c>
      <c r="U27" s="9">
        <v>4</v>
      </c>
      <c r="V27" s="9">
        <v>4</v>
      </c>
      <c r="W27" s="9">
        <v>4</v>
      </c>
    </row>
    <row r="28" spans="1:23" s="11" customFormat="1" x14ac:dyDescent="0.25">
      <c r="A28" s="49">
        <v>5</v>
      </c>
      <c r="B28" s="134"/>
      <c r="C28" s="136" t="s">
        <v>122</v>
      </c>
      <c r="D28" s="9">
        <v>3</v>
      </c>
      <c r="E28" s="9">
        <v>3</v>
      </c>
      <c r="F28" s="9">
        <v>1</v>
      </c>
      <c r="G28" s="9">
        <v>3</v>
      </c>
      <c r="H28" s="9">
        <v>4</v>
      </c>
      <c r="I28" s="9">
        <v>4</v>
      </c>
      <c r="J28" s="9">
        <v>1</v>
      </c>
      <c r="K28" s="9">
        <v>2</v>
      </c>
      <c r="L28" s="9">
        <v>4</v>
      </c>
      <c r="M28" s="9">
        <v>2</v>
      </c>
      <c r="N28" s="9">
        <v>1</v>
      </c>
      <c r="O28" s="9">
        <v>4</v>
      </c>
      <c r="P28" s="9">
        <v>3</v>
      </c>
      <c r="Q28" s="9">
        <v>2</v>
      </c>
      <c r="R28" s="9">
        <v>3</v>
      </c>
      <c r="S28" s="9">
        <v>2</v>
      </c>
      <c r="T28" s="9">
        <v>4</v>
      </c>
      <c r="U28" s="9">
        <v>3</v>
      </c>
      <c r="V28" s="9">
        <v>3</v>
      </c>
      <c r="W28" s="9">
        <v>2</v>
      </c>
    </row>
    <row r="29" spans="1:23" s="11" customFormat="1" x14ac:dyDescent="0.25">
      <c r="A29" s="49">
        <v>5</v>
      </c>
      <c r="B29" s="134"/>
      <c r="C29" s="136" t="s">
        <v>123</v>
      </c>
      <c r="D29" s="9"/>
      <c r="E29" s="9"/>
      <c r="F29" s="9"/>
      <c r="G29" s="9"/>
      <c r="H29" s="9"/>
      <c r="I29" s="9"/>
      <c r="J29" s="9"/>
      <c r="K29" s="9"/>
      <c r="L29" s="9"/>
      <c r="M29" s="9"/>
      <c r="N29" s="9"/>
      <c r="O29" s="9"/>
      <c r="P29" s="9"/>
      <c r="Q29" s="9"/>
      <c r="R29" s="9"/>
      <c r="S29" s="9"/>
      <c r="T29" s="9"/>
      <c r="U29" s="9"/>
      <c r="V29" s="9" t="s">
        <v>124</v>
      </c>
      <c r="W29" s="9"/>
    </row>
    <row r="30" spans="1:23" s="11" customFormat="1" ht="38.25" customHeight="1" x14ac:dyDescent="0.25">
      <c r="A30" s="49">
        <v>6</v>
      </c>
      <c r="B30" s="133" t="s">
        <v>125</v>
      </c>
      <c r="C30" s="136" t="s">
        <v>126</v>
      </c>
      <c r="D30" s="9">
        <v>1</v>
      </c>
      <c r="E30" s="9">
        <v>1</v>
      </c>
      <c r="F30" s="9">
        <v>1</v>
      </c>
      <c r="G30" s="9">
        <v>1</v>
      </c>
      <c r="H30" s="9">
        <v>1</v>
      </c>
      <c r="I30" s="9">
        <v>1</v>
      </c>
      <c r="J30" s="9">
        <v>1</v>
      </c>
      <c r="K30" s="9">
        <v>1</v>
      </c>
      <c r="L30" s="9">
        <v>1</v>
      </c>
      <c r="M30" s="9">
        <v>1</v>
      </c>
      <c r="N30" s="9">
        <v>1</v>
      </c>
      <c r="O30" s="9">
        <v>1</v>
      </c>
      <c r="P30" s="9">
        <v>1</v>
      </c>
      <c r="Q30" s="9">
        <v>1</v>
      </c>
      <c r="R30" s="9">
        <v>1</v>
      </c>
      <c r="S30" s="9">
        <v>1</v>
      </c>
      <c r="T30" s="9">
        <v>1</v>
      </c>
      <c r="U30" s="9">
        <v>1</v>
      </c>
      <c r="V30" s="9">
        <v>1</v>
      </c>
      <c r="W30" s="9">
        <v>1</v>
      </c>
    </row>
    <row r="31" spans="1:23" s="11" customFormat="1" x14ac:dyDescent="0.25">
      <c r="A31" s="49">
        <v>6</v>
      </c>
      <c r="B31" s="137"/>
      <c r="C31" s="136" t="s">
        <v>127</v>
      </c>
      <c r="D31" s="9"/>
      <c r="E31" s="9"/>
      <c r="F31" s="9"/>
      <c r="G31" s="9"/>
      <c r="H31" s="9"/>
      <c r="I31" s="9"/>
      <c r="J31" s="9"/>
      <c r="K31" s="9"/>
      <c r="L31" s="9"/>
      <c r="M31" s="9"/>
      <c r="N31" s="9"/>
      <c r="O31" s="9"/>
      <c r="P31" s="9"/>
      <c r="Q31" s="9"/>
      <c r="R31" s="9"/>
      <c r="S31" s="9"/>
      <c r="T31" s="9"/>
      <c r="U31" s="9"/>
      <c r="V31" s="9">
        <v>2</v>
      </c>
      <c r="W31" s="9"/>
    </row>
    <row r="32" spans="1:23" s="11" customFormat="1" x14ac:dyDescent="0.25">
      <c r="A32" s="49">
        <v>6</v>
      </c>
      <c r="B32" s="137"/>
      <c r="C32" s="136" t="s">
        <v>128</v>
      </c>
      <c r="D32" s="9"/>
      <c r="E32" s="9"/>
      <c r="F32" s="9"/>
      <c r="G32" s="9" t="s">
        <v>91</v>
      </c>
      <c r="H32" s="9"/>
      <c r="I32" s="9"/>
      <c r="J32" s="9"/>
      <c r="K32" s="9"/>
      <c r="L32" s="9"/>
      <c r="M32" s="9"/>
      <c r="N32" s="9"/>
      <c r="O32" s="9"/>
      <c r="P32" s="9"/>
      <c r="Q32" s="9"/>
      <c r="R32" s="9"/>
      <c r="S32" s="9"/>
      <c r="T32" s="9"/>
      <c r="U32" s="9"/>
      <c r="V32" s="9"/>
      <c r="W32" s="9"/>
    </row>
    <row r="33" spans="1:23" s="20" customFormat="1" ht="12.75" customHeight="1" x14ac:dyDescent="0.25">
      <c r="A33" s="49">
        <v>7</v>
      </c>
      <c r="B33" s="144" t="s">
        <v>46</v>
      </c>
      <c r="C33" s="136" t="s">
        <v>137</v>
      </c>
      <c r="D33" s="9"/>
      <c r="E33" s="9"/>
      <c r="F33" s="9"/>
      <c r="G33" s="9"/>
      <c r="H33" s="9"/>
      <c r="I33" s="9"/>
      <c r="J33" s="9"/>
      <c r="K33" s="9"/>
      <c r="L33" s="9"/>
      <c r="M33" s="9"/>
      <c r="N33" s="9"/>
      <c r="O33" s="9"/>
      <c r="P33" s="9"/>
      <c r="Q33" s="9"/>
      <c r="R33" s="9"/>
      <c r="S33" s="9"/>
      <c r="T33" s="9"/>
      <c r="U33" s="9"/>
      <c r="V33" s="9"/>
      <c r="W33" s="9"/>
    </row>
    <row r="34" spans="1:23" s="20" customFormat="1" x14ac:dyDescent="0.25">
      <c r="A34" s="49">
        <v>7</v>
      </c>
      <c r="B34" s="145"/>
      <c r="C34" s="136" t="s">
        <v>47</v>
      </c>
      <c r="D34" s="9" t="s">
        <v>50</v>
      </c>
      <c r="E34" s="9" t="s">
        <v>50</v>
      </c>
      <c r="F34" s="9" t="s">
        <v>50</v>
      </c>
      <c r="G34" s="9" t="s">
        <v>48</v>
      </c>
      <c r="H34" s="9" t="s">
        <v>48</v>
      </c>
      <c r="I34" s="9" t="s">
        <v>50</v>
      </c>
      <c r="J34" s="9" t="s">
        <v>50</v>
      </c>
      <c r="K34" s="9" t="s">
        <v>50</v>
      </c>
      <c r="L34" s="9" t="s">
        <v>50</v>
      </c>
      <c r="M34" s="9" t="s">
        <v>48</v>
      </c>
      <c r="N34" s="9" t="s">
        <v>48</v>
      </c>
      <c r="O34" s="9" t="s">
        <v>50</v>
      </c>
      <c r="P34" s="9" t="s">
        <v>48</v>
      </c>
      <c r="Q34" s="9" t="s">
        <v>61</v>
      </c>
      <c r="R34" s="9" t="s">
        <v>50</v>
      </c>
      <c r="S34" s="9" t="s">
        <v>50</v>
      </c>
      <c r="T34" s="9" t="s">
        <v>48</v>
      </c>
      <c r="U34" s="9" t="s">
        <v>50</v>
      </c>
      <c r="V34" s="9" t="s">
        <v>50</v>
      </c>
      <c r="W34" s="9" t="s">
        <v>50</v>
      </c>
    </row>
    <row r="35" spans="1:23" s="20" customFormat="1" x14ac:dyDescent="0.25">
      <c r="A35" s="49">
        <v>7</v>
      </c>
      <c r="B35" s="145"/>
      <c r="C35" s="136" t="s">
        <v>49</v>
      </c>
      <c r="D35" s="9" t="s">
        <v>50</v>
      </c>
      <c r="E35" s="9" t="s">
        <v>50</v>
      </c>
      <c r="F35" s="9" t="s">
        <v>48</v>
      </c>
      <c r="G35" s="9" t="s">
        <v>50</v>
      </c>
      <c r="H35" s="9" t="s">
        <v>48</v>
      </c>
      <c r="I35" s="9" t="s">
        <v>50</v>
      </c>
      <c r="J35" s="9" t="s">
        <v>50</v>
      </c>
      <c r="K35" s="9" t="s">
        <v>50</v>
      </c>
      <c r="L35" s="9" t="s">
        <v>50</v>
      </c>
      <c r="M35" s="9" t="s">
        <v>48</v>
      </c>
      <c r="N35" s="9" t="s">
        <v>50</v>
      </c>
      <c r="O35" s="9" t="s">
        <v>50</v>
      </c>
      <c r="P35" s="9" t="s">
        <v>48</v>
      </c>
      <c r="Q35" s="9" t="s">
        <v>50</v>
      </c>
      <c r="R35" s="9" t="s">
        <v>50</v>
      </c>
      <c r="S35" s="9" t="s">
        <v>50</v>
      </c>
      <c r="T35" s="9" t="s">
        <v>48</v>
      </c>
      <c r="U35" s="9" t="s">
        <v>48</v>
      </c>
      <c r="V35" s="9" t="s">
        <v>50</v>
      </c>
      <c r="W35" s="9" t="s">
        <v>50</v>
      </c>
    </row>
    <row r="36" spans="1:23" s="20" customFormat="1" x14ac:dyDescent="0.25">
      <c r="A36" s="49">
        <v>7</v>
      </c>
      <c r="B36" s="145"/>
      <c r="C36" s="136" t="s">
        <v>51</v>
      </c>
      <c r="D36" s="9" t="s">
        <v>48</v>
      </c>
      <c r="E36" s="9" t="s">
        <v>50</v>
      </c>
      <c r="F36" s="9" t="s">
        <v>48</v>
      </c>
      <c r="G36" s="9" t="s">
        <v>48</v>
      </c>
      <c r="H36" s="9" t="s">
        <v>48</v>
      </c>
      <c r="I36" s="9" t="s">
        <v>50</v>
      </c>
      <c r="J36" s="9" t="s">
        <v>50</v>
      </c>
      <c r="K36" s="9" t="s">
        <v>50</v>
      </c>
      <c r="L36" s="9" t="s">
        <v>50</v>
      </c>
      <c r="M36" s="9" t="s">
        <v>48</v>
      </c>
      <c r="N36" s="9" t="s">
        <v>61</v>
      </c>
      <c r="O36" s="9" t="s">
        <v>61</v>
      </c>
      <c r="P36" s="9" t="s">
        <v>61</v>
      </c>
      <c r="Q36" s="9" t="s">
        <v>61</v>
      </c>
      <c r="R36" s="9" t="s">
        <v>48</v>
      </c>
      <c r="S36" s="9" t="s">
        <v>48</v>
      </c>
      <c r="T36" s="9" t="s">
        <v>48</v>
      </c>
      <c r="U36" s="9" t="s">
        <v>50</v>
      </c>
      <c r="V36" s="9" t="s">
        <v>61</v>
      </c>
      <c r="W36" s="9" t="s">
        <v>50</v>
      </c>
    </row>
    <row r="37" spans="1:23" s="20" customFormat="1" x14ac:dyDescent="0.25">
      <c r="A37" s="49">
        <v>7</v>
      </c>
      <c r="B37" s="145"/>
      <c r="C37" s="136" t="s">
        <v>52</v>
      </c>
      <c r="D37" s="9" t="s">
        <v>50</v>
      </c>
      <c r="E37" s="9" t="s">
        <v>48</v>
      </c>
      <c r="F37" s="9" t="s">
        <v>50</v>
      </c>
      <c r="G37" s="9" t="s">
        <v>50</v>
      </c>
      <c r="H37" s="9" t="s">
        <v>50</v>
      </c>
      <c r="I37" s="9" t="s">
        <v>50</v>
      </c>
      <c r="J37" s="9" t="s">
        <v>50</v>
      </c>
      <c r="K37" s="9" t="s">
        <v>48</v>
      </c>
      <c r="L37" s="9" t="s">
        <v>61</v>
      </c>
      <c r="M37" s="9" t="s">
        <v>48</v>
      </c>
      <c r="N37" s="9" t="s">
        <v>48</v>
      </c>
      <c r="O37" s="9" t="s">
        <v>61</v>
      </c>
      <c r="P37" s="9" t="s">
        <v>61</v>
      </c>
      <c r="Q37" s="9" t="s">
        <v>61</v>
      </c>
      <c r="R37" s="9" t="s">
        <v>50</v>
      </c>
      <c r="S37" s="9" t="s">
        <v>61</v>
      </c>
      <c r="T37" s="9" t="s">
        <v>61</v>
      </c>
      <c r="U37" s="9" t="s">
        <v>61</v>
      </c>
      <c r="V37" s="9" t="s">
        <v>61</v>
      </c>
      <c r="W37" s="9" t="s">
        <v>50</v>
      </c>
    </row>
    <row r="38" spans="1:23" s="20" customFormat="1" x14ac:dyDescent="0.25">
      <c r="A38" s="49">
        <v>7</v>
      </c>
      <c r="B38" s="145"/>
      <c r="C38" s="136" t="s">
        <v>53</v>
      </c>
      <c r="D38" s="9" t="s">
        <v>50</v>
      </c>
      <c r="E38" s="9" t="s">
        <v>50</v>
      </c>
      <c r="F38" s="9" t="s">
        <v>48</v>
      </c>
      <c r="G38" s="9" t="s">
        <v>48</v>
      </c>
      <c r="H38" s="9" t="s">
        <v>48</v>
      </c>
      <c r="I38" s="9" t="s">
        <v>50</v>
      </c>
      <c r="J38" s="9" t="s">
        <v>48</v>
      </c>
      <c r="K38" s="9" t="s">
        <v>48</v>
      </c>
      <c r="L38" s="9" t="s">
        <v>50</v>
      </c>
      <c r="M38" s="9" t="s">
        <v>50</v>
      </c>
      <c r="N38" s="9" t="s">
        <v>48</v>
      </c>
      <c r="O38" s="9" t="s">
        <v>50</v>
      </c>
      <c r="P38" s="9" t="s">
        <v>50</v>
      </c>
      <c r="Q38" s="9" t="s">
        <v>50</v>
      </c>
      <c r="R38" s="9" t="s">
        <v>50</v>
      </c>
      <c r="S38" s="9" t="s">
        <v>50</v>
      </c>
      <c r="T38" s="9" t="s">
        <v>48</v>
      </c>
      <c r="U38" s="9" t="s">
        <v>50</v>
      </c>
      <c r="V38" s="9" t="s">
        <v>50</v>
      </c>
      <c r="W38" s="9" t="s">
        <v>50</v>
      </c>
    </row>
    <row r="39" spans="1:23" s="20" customFormat="1" x14ac:dyDescent="0.25">
      <c r="A39" s="49">
        <v>7</v>
      </c>
      <c r="B39" s="145"/>
      <c r="C39" s="136" t="s">
        <v>54</v>
      </c>
      <c r="D39" s="9" t="s">
        <v>50</v>
      </c>
      <c r="E39" s="9" t="s">
        <v>50</v>
      </c>
      <c r="F39" s="9" t="s">
        <v>48</v>
      </c>
      <c r="G39" s="9" t="s">
        <v>48</v>
      </c>
      <c r="H39" s="9" t="s">
        <v>48</v>
      </c>
      <c r="I39" s="9" t="s">
        <v>50</v>
      </c>
      <c r="J39" s="9" t="s">
        <v>48</v>
      </c>
      <c r="K39" s="9" t="s">
        <v>48</v>
      </c>
      <c r="L39" s="9" t="s">
        <v>50</v>
      </c>
      <c r="M39" s="9" t="s">
        <v>50</v>
      </c>
      <c r="N39" s="9" t="s">
        <v>50</v>
      </c>
      <c r="O39" s="9" t="s">
        <v>61</v>
      </c>
      <c r="P39" s="9" t="s">
        <v>61</v>
      </c>
      <c r="Q39" s="9" t="s">
        <v>48</v>
      </c>
      <c r="R39" s="9" t="s">
        <v>50</v>
      </c>
      <c r="S39" s="9" t="s">
        <v>48</v>
      </c>
      <c r="T39" s="9" t="s">
        <v>48</v>
      </c>
      <c r="U39" s="9" t="s">
        <v>50</v>
      </c>
      <c r="V39" s="9" t="s">
        <v>48</v>
      </c>
      <c r="W39" s="9" t="s">
        <v>50</v>
      </c>
    </row>
    <row r="40" spans="1:23" s="20" customFormat="1" x14ac:dyDescent="0.25">
      <c r="A40" s="49">
        <v>7</v>
      </c>
      <c r="B40" s="145"/>
      <c r="C40" s="136" t="s">
        <v>55</v>
      </c>
      <c r="D40" s="9" t="s">
        <v>50</v>
      </c>
      <c r="E40" s="9" t="s">
        <v>50</v>
      </c>
      <c r="F40" s="9" t="s">
        <v>48</v>
      </c>
      <c r="G40" s="9" t="s">
        <v>50</v>
      </c>
      <c r="H40" s="9" t="s">
        <v>48</v>
      </c>
      <c r="I40" s="9" t="s">
        <v>50</v>
      </c>
      <c r="J40" s="9" t="s">
        <v>50</v>
      </c>
      <c r="K40" s="9" t="s">
        <v>50</v>
      </c>
      <c r="L40" s="9" t="s">
        <v>50</v>
      </c>
      <c r="M40" s="9" t="s">
        <v>50</v>
      </c>
      <c r="N40" s="9" t="s">
        <v>50</v>
      </c>
      <c r="O40" s="9" t="s">
        <v>50</v>
      </c>
      <c r="P40" s="9" t="s">
        <v>50</v>
      </c>
      <c r="Q40" s="9" t="s">
        <v>50</v>
      </c>
      <c r="R40" s="9" t="s">
        <v>50</v>
      </c>
      <c r="S40" s="9" t="s">
        <v>50</v>
      </c>
      <c r="T40" s="9" t="s">
        <v>50</v>
      </c>
      <c r="U40" s="9" t="s">
        <v>50</v>
      </c>
      <c r="V40" s="9" t="s">
        <v>50</v>
      </c>
      <c r="W40" s="9" t="s">
        <v>50</v>
      </c>
    </row>
    <row r="41" spans="1:23" s="20" customFormat="1" x14ac:dyDescent="0.25">
      <c r="A41" s="49">
        <v>7</v>
      </c>
      <c r="B41" s="145"/>
      <c r="C41" s="136" t="s">
        <v>56</v>
      </c>
      <c r="D41" s="9" t="s">
        <v>50</v>
      </c>
      <c r="E41" s="9" t="s">
        <v>50</v>
      </c>
      <c r="F41" s="9" t="s">
        <v>50</v>
      </c>
      <c r="G41" s="9" t="s">
        <v>50</v>
      </c>
      <c r="H41" s="9" t="s">
        <v>50</v>
      </c>
      <c r="I41" s="9" t="s">
        <v>50</v>
      </c>
      <c r="J41" s="9" t="s">
        <v>48</v>
      </c>
      <c r="K41" s="9" t="s">
        <v>50</v>
      </c>
      <c r="L41" s="9" t="s">
        <v>50</v>
      </c>
      <c r="M41" s="9" t="s">
        <v>50</v>
      </c>
      <c r="N41" s="9" t="s">
        <v>50</v>
      </c>
      <c r="O41" s="9" t="s">
        <v>50</v>
      </c>
      <c r="P41" s="9" t="s">
        <v>50</v>
      </c>
      <c r="Q41" s="9" t="s">
        <v>50</v>
      </c>
      <c r="R41" s="9" t="s">
        <v>50</v>
      </c>
      <c r="S41" s="9" t="s">
        <v>50</v>
      </c>
      <c r="T41" s="9" t="s">
        <v>50</v>
      </c>
      <c r="U41" s="9" t="s">
        <v>50</v>
      </c>
      <c r="V41" s="9" t="s">
        <v>50</v>
      </c>
      <c r="W41" s="9" t="s">
        <v>50</v>
      </c>
    </row>
    <row r="42" spans="1:23" s="20" customFormat="1" x14ac:dyDescent="0.25">
      <c r="A42" s="49">
        <v>7</v>
      </c>
      <c r="B42" s="145"/>
      <c r="C42" s="136" t="s">
        <v>57</v>
      </c>
      <c r="D42" s="9" t="s">
        <v>50</v>
      </c>
      <c r="E42" s="9" t="s">
        <v>50</v>
      </c>
      <c r="F42" s="9" t="s">
        <v>50</v>
      </c>
      <c r="G42" s="9" t="s">
        <v>50</v>
      </c>
      <c r="H42" s="9" t="s">
        <v>48</v>
      </c>
      <c r="I42" s="9" t="s">
        <v>50</v>
      </c>
      <c r="J42" s="9" t="s">
        <v>61</v>
      </c>
      <c r="K42" s="9" t="s">
        <v>48</v>
      </c>
      <c r="L42" s="9" t="s">
        <v>48</v>
      </c>
      <c r="M42" s="9" t="s">
        <v>50</v>
      </c>
      <c r="N42" s="9" t="s">
        <v>50</v>
      </c>
      <c r="O42" s="9" t="s">
        <v>61</v>
      </c>
      <c r="P42" s="9" t="s">
        <v>48</v>
      </c>
      <c r="Q42" s="9" t="s">
        <v>50</v>
      </c>
      <c r="R42" s="9" t="s">
        <v>50</v>
      </c>
      <c r="S42" s="9" t="s">
        <v>48</v>
      </c>
      <c r="T42" s="9" t="s">
        <v>48</v>
      </c>
      <c r="U42" s="9" t="s">
        <v>50</v>
      </c>
      <c r="V42" s="9" t="s">
        <v>50</v>
      </c>
      <c r="W42" s="9" t="s">
        <v>50</v>
      </c>
    </row>
    <row r="43" spans="1:23" s="20" customFormat="1" x14ac:dyDescent="0.25">
      <c r="A43" s="49">
        <v>7</v>
      </c>
      <c r="B43" s="145"/>
      <c r="C43" s="136" t="s">
        <v>58</v>
      </c>
      <c r="D43" s="9" t="s">
        <v>48</v>
      </c>
      <c r="E43" s="9" t="s">
        <v>50</v>
      </c>
      <c r="F43" s="9" t="s">
        <v>48</v>
      </c>
      <c r="G43" s="9" t="s">
        <v>48</v>
      </c>
      <c r="H43" s="9" t="s">
        <v>48</v>
      </c>
      <c r="I43" s="9" t="s">
        <v>48</v>
      </c>
      <c r="J43" s="9" t="s">
        <v>61</v>
      </c>
      <c r="K43" s="9" t="s">
        <v>48</v>
      </c>
      <c r="L43" s="9" t="s">
        <v>61</v>
      </c>
      <c r="M43" s="9" t="s">
        <v>50</v>
      </c>
      <c r="N43" s="9" t="s">
        <v>50</v>
      </c>
      <c r="O43" s="9" t="s">
        <v>61</v>
      </c>
      <c r="P43" s="9" t="s">
        <v>48</v>
      </c>
      <c r="Q43" s="9" t="s">
        <v>61</v>
      </c>
      <c r="R43" s="9" t="s">
        <v>50</v>
      </c>
      <c r="S43" s="9" t="s">
        <v>48</v>
      </c>
      <c r="T43" s="9" t="s">
        <v>61</v>
      </c>
      <c r="U43" s="9" t="s">
        <v>50</v>
      </c>
      <c r="V43" s="9" t="s">
        <v>50</v>
      </c>
      <c r="W43" s="9" t="s">
        <v>50</v>
      </c>
    </row>
    <row r="44" spans="1:23" s="20" customFormat="1" x14ac:dyDescent="0.25">
      <c r="A44" s="49">
        <v>7</v>
      </c>
      <c r="B44" s="145"/>
      <c r="C44" s="136" t="s">
        <v>59</v>
      </c>
      <c r="D44" s="9" t="s">
        <v>50</v>
      </c>
      <c r="E44" s="9" t="s">
        <v>50</v>
      </c>
      <c r="F44" s="9" t="s">
        <v>48</v>
      </c>
      <c r="G44" s="9" t="s">
        <v>50</v>
      </c>
      <c r="H44" s="9" t="s">
        <v>50</v>
      </c>
      <c r="I44" s="9" t="s">
        <v>50</v>
      </c>
      <c r="J44" s="9" t="s">
        <v>50</v>
      </c>
      <c r="K44" s="9" t="s">
        <v>50</v>
      </c>
      <c r="L44" s="9" t="s">
        <v>50</v>
      </c>
      <c r="M44" s="9" t="s">
        <v>48</v>
      </c>
      <c r="N44" s="9" t="s">
        <v>50</v>
      </c>
      <c r="O44" s="9" t="s">
        <v>50</v>
      </c>
      <c r="P44" s="9" t="s">
        <v>50</v>
      </c>
      <c r="Q44" s="9" t="s">
        <v>50</v>
      </c>
      <c r="R44" s="9" t="s">
        <v>50</v>
      </c>
      <c r="S44" s="9" t="s">
        <v>48</v>
      </c>
      <c r="T44" s="9" t="s">
        <v>48</v>
      </c>
      <c r="U44" s="9" t="s">
        <v>50</v>
      </c>
      <c r="V44" s="9" t="s">
        <v>50</v>
      </c>
      <c r="W44" s="9" t="s">
        <v>50</v>
      </c>
    </row>
    <row r="45" spans="1:23" s="20" customFormat="1" x14ac:dyDescent="0.25">
      <c r="A45" s="49">
        <v>7</v>
      </c>
      <c r="B45" s="145"/>
      <c r="C45" s="136" t="s">
        <v>60</v>
      </c>
      <c r="D45" s="9" t="s">
        <v>48</v>
      </c>
      <c r="E45" s="9" t="s">
        <v>50</v>
      </c>
      <c r="F45" s="9" t="s">
        <v>61</v>
      </c>
      <c r="G45" s="9" t="s">
        <v>48</v>
      </c>
      <c r="H45" s="9" t="s">
        <v>48</v>
      </c>
      <c r="I45" s="9" t="s">
        <v>50</v>
      </c>
      <c r="J45" s="9" t="s">
        <v>61</v>
      </c>
      <c r="K45" s="9" t="s">
        <v>48</v>
      </c>
      <c r="L45" s="9" t="s">
        <v>61</v>
      </c>
      <c r="M45" s="9" t="s">
        <v>48</v>
      </c>
      <c r="N45" s="9" t="s">
        <v>48</v>
      </c>
      <c r="O45" s="9" t="s">
        <v>50</v>
      </c>
      <c r="P45" s="9" t="s">
        <v>50</v>
      </c>
      <c r="Q45" s="9" t="s">
        <v>61</v>
      </c>
      <c r="R45" s="9" t="s">
        <v>50</v>
      </c>
      <c r="S45" s="9" t="s">
        <v>50</v>
      </c>
      <c r="T45" s="9" t="s">
        <v>48</v>
      </c>
      <c r="U45" s="9" t="s">
        <v>50</v>
      </c>
      <c r="V45" s="9" t="s">
        <v>50</v>
      </c>
      <c r="W45" s="9" t="s">
        <v>50</v>
      </c>
    </row>
    <row r="46" spans="1:23" s="20" customFormat="1" x14ac:dyDescent="0.25">
      <c r="A46" s="49">
        <v>7</v>
      </c>
      <c r="B46" s="145"/>
      <c r="C46" s="136" t="s">
        <v>42</v>
      </c>
      <c r="D46" s="9"/>
      <c r="E46" s="9"/>
      <c r="F46" s="9"/>
      <c r="G46" s="9"/>
      <c r="H46" s="9"/>
      <c r="I46" s="9"/>
      <c r="J46" s="9"/>
      <c r="K46" s="9"/>
      <c r="L46" s="9"/>
      <c r="M46" s="9"/>
      <c r="N46" s="9"/>
      <c r="O46" s="9"/>
      <c r="P46" s="9"/>
      <c r="Q46" s="9"/>
      <c r="R46" s="9"/>
      <c r="S46" s="9"/>
      <c r="T46" s="9"/>
      <c r="U46" s="9"/>
      <c r="V46" s="9"/>
      <c r="W46" s="9"/>
    </row>
    <row r="47" spans="1:23" s="20" customFormat="1" x14ac:dyDescent="0.25">
      <c r="A47" s="49">
        <v>7</v>
      </c>
      <c r="B47" s="145"/>
      <c r="C47" s="136" t="s">
        <v>47</v>
      </c>
      <c r="D47" s="9" t="s">
        <v>50</v>
      </c>
      <c r="E47" s="9" t="s">
        <v>50</v>
      </c>
      <c r="F47" s="9" t="s">
        <v>48</v>
      </c>
      <c r="G47" s="9" t="s">
        <v>50</v>
      </c>
      <c r="H47" s="9" t="s">
        <v>48</v>
      </c>
      <c r="I47" s="9" t="s">
        <v>48</v>
      </c>
      <c r="J47" s="9" t="s">
        <v>50</v>
      </c>
      <c r="K47" s="9" t="s">
        <v>50</v>
      </c>
      <c r="L47" s="9" t="s">
        <v>50</v>
      </c>
      <c r="M47" s="9" t="s">
        <v>50</v>
      </c>
      <c r="N47" s="9" t="s">
        <v>48</v>
      </c>
      <c r="O47" s="9" t="s">
        <v>48</v>
      </c>
      <c r="P47" s="9" t="s">
        <v>50</v>
      </c>
      <c r="Q47" s="9" t="s">
        <v>50</v>
      </c>
      <c r="R47" s="9" t="s">
        <v>50</v>
      </c>
      <c r="S47" s="9" t="s">
        <v>50</v>
      </c>
      <c r="T47" s="9" t="s">
        <v>50</v>
      </c>
      <c r="U47" s="9" t="s">
        <v>50</v>
      </c>
      <c r="V47" s="9" t="s">
        <v>48</v>
      </c>
      <c r="W47" s="9" t="s">
        <v>48</v>
      </c>
    </row>
    <row r="48" spans="1:23" s="20" customFormat="1" x14ac:dyDescent="0.25">
      <c r="A48" s="49">
        <v>7</v>
      </c>
      <c r="B48" s="145"/>
      <c r="C48" s="136" t="s">
        <v>49</v>
      </c>
      <c r="D48" s="9" t="s">
        <v>50</v>
      </c>
      <c r="E48" s="9" t="s">
        <v>50</v>
      </c>
      <c r="F48" s="9" t="s">
        <v>61</v>
      </c>
      <c r="G48" s="9" t="s">
        <v>50</v>
      </c>
      <c r="H48" s="9" t="s">
        <v>48</v>
      </c>
      <c r="I48" s="9" t="s">
        <v>48</v>
      </c>
      <c r="J48" s="9" t="s">
        <v>50</v>
      </c>
      <c r="K48" s="9" t="s">
        <v>48</v>
      </c>
      <c r="L48" s="9" t="s">
        <v>50</v>
      </c>
      <c r="M48" s="9" t="s">
        <v>48</v>
      </c>
      <c r="N48" s="9" t="s">
        <v>50</v>
      </c>
      <c r="O48" s="9" t="s">
        <v>61</v>
      </c>
      <c r="P48" s="9" t="s">
        <v>61</v>
      </c>
      <c r="Q48" s="9" t="s">
        <v>50</v>
      </c>
      <c r="R48" s="9" t="s">
        <v>50</v>
      </c>
      <c r="S48" s="9" t="s">
        <v>50</v>
      </c>
      <c r="T48" s="9" t="s">
        <v>48</v>
      </c>
      <c r="U48" s="9" t="s">
        <v>50</v>
      </c>
      <c r="V48" s="9" t="s">
        <v>50</v>
      </c>
      <c r="W48" s="9" t="s">
        <v>48</v>
      </c>
    </row>
    <row r="49" spans="1:23" s="20" customFormat="1" x14ac:dyDescent="0.25">
      <c r="A49" s="49">
        <v>7</v>
      </c>
      <c r="B49" s="145"/>
      <c r="C49" s="136" t="s">
        <v>51</v>
      </c>
      <c r="D49" s="9" t="s">
        <v>50</v>
      </c>
      <c r="E49" s="9" t="s">
        <v>50</v>
      </c>
      <c r="F49" s="9" t="s">
        <v>48</v>
      </c>
      <c r="G49" s="9" t="s">
        <v>50</v>
      </c>
      <c r="H49" s="9" t="s">
        <v>50</v>
      </c>
      <c r="I49" s="9" t="s">
        <v>50</v>
      </c>
      <c r="J49" s="9" t="s">
        <v>50</v>
      </c>
      <c r="K49" s="9" t="s">
        <v>50</v>
      </c>
      <c r="L49" s="9" t="s">
        <v>50</v>
      </c>
      <c r="M49" s="9" t="s">
        <v>48</v>
      </c>
      <c r="N49" s="9" t="s">
        <v>50</v>
      </c>
      <c r="O49" s="9" t="s">
        <v>50</v>
      </c>
      <c r="P49" s="9" t="s">
        <v>50</v>
      </c>
      <c r="Q49" s="9" t="s">
        <v>50</v>
      </c>
      <c r="R49" s="9" t="s">
        <v>50</v>
      </c>
      <c r="S49" s="9" t="s">
        <v>50</v>
      </c>
      <c r="T49" s="9" t="s">
        <v>48</v>
      </c>
      <c r="U49" s="9" t="s">
        <v>48</v>
      </c>
      <c r="V49" s="9" t="s">
        <v>50</v>
      </c>
      <c r="W49" s="9" t="s">
        <v>48</v>
      </c>
    </row>
    <row r="50" spans="1:23" s="20" customFormat="1" x14ac:dyDescent="0.25">
      <c r="A50" s="49">
        <v>7</v>
      </c>
      <c r="B50" s="145"/>
      <c r="C50" s="136" t="s">
        <v>52</v>
      </c>
      <c r="D50" s="9" t="s">
        <v>50</v>
      </c>
      <c r="E50" s="9" t="s">
        <v>50</v>
      </c>
      <c r="F50" s="9" t="s">
        <v>50</v>
      </c>
      <c r="G50" s="9" t="s">
        <v>48</v>
      </c>
      <c r="H50" s="9" t="s">
        <v>48</v>
      </c>
      <c r="I50" s="9" t="s">
        <v>48</v>
      </c>
      <c r="J50" s="9" t="s">
        <v>61</v>
      </c>
      <c r="K50" s="9" t="s">
        <v>61</v>
      </c>
      <c r="L50" s="9" t="s">
        <v>61</v>
      </c>
      <c r="M50" s="9" t="s">
        <v>48</v>
      </c>
      <c r="N50" s="9" t="s">
        <v>50</v>
      </c>
      <c r="O50" s="9" t="s">
        <v>48</v>
      </c>
      <c r="P50" s="9" t="s">
        <v>48</v>
      </c>
      <c r="Q50" s="9" t="s">
        <v>48</v>
      </c>
      <c r="R50" s="9" t="s">
        <v>61</v>
      </c>
      <c r="S50" s="9" t="s">
        <v>50</v>
      </c>
      <c r="T50" s="9" t="s">
        <v>50</v>
      </c>
      <c r="U50" s="9" t="s">
        <v>48</v>
      </c>
      <c r="V50" s="9" t="s">
        <v>48</v>
      </c>
      <c r="W50" s="9" t="s">
        <v>48</v>
      </c>
    </row>
    <row r="51" spans="1:23" s="20" customFormat="1" x14ac:dyDescent="0.25">
      <c r="A51" s="49">
        <v>7</v>
      </c>
      <c r="B51" s="145"/>
      <c r="C51" s="136" t="s">
        <v>53</v>
      </c>
      <c r="D51" s="9" t="s">
        <v>50</v>
      </c>
      <c r="E51" s="9" t="s">
        <v>48</v>
      </c>
      <c r="F51" s="9" t="s">
        <v>50</v>
      </c>
      <c r="G51" s="9" t="s">
        <v>50</v>
      </c>
      <c r="H51" s="9" t="s">
        <v>50</v>
      </c>
      <c r="I51" s="9" t="s">
        <v>50</v>
      </c>
      <c r="J51" s="9" t="s">
        <v>50</v>
      </c>
      <c r="K51" s="9" t="s">
        <v>50</v>
      </c>
      <c r="L51" s="9" t="s">
        <v>50</v>
      </c>
      <c r="M51" s="9" t="s">
        <v>50</v>
      </c>
      <c r="N51" s="9" t="s">
        <v>50</v>
      </c>
      <c r="O51" s="9" t="s">
        <v>50</v>
      </c>
      <c r="P51" s="9" t="s">
        <v>50</v>
      </c>
      <c r="Q51" s="9" t="s">
        <v>50</v>
      </c>
      <c r="R51" s="9" t="s">
        <v>61</v>
      </c>
      <c r="S51" s="9" t="s">
        <v>50</v>
      </c>
      <c r="T51" s="9" t="s">
        <v>48</v>
      </c>
      <c r="U51" s="9" t="s">
        <v>50</v>
      </c>
      <c r="V51" s="9" t="s">
        <v>50</v>
      </c>
      <c r="W51" s="9" t="s">
        <v>48</v>
      </c>
    </row>
    <row r="52" spans="1:23" s="20" customFormat="1" x14ac:dyDescent="0.25">
      <c r="A52" s="49">
        <v>7</v>
      </c>
      <c r="B52" s="145"/>
      <c r="C52" s="136" t="s">
        <v>54</v>
      </c>
      <c r="D52" s="9" t="s">
        <v>50</v>
      </c>
      <c r="E52" s="9" t="s">
        <v>48</v>
      </c>
      <c r="F52" s="9" t="s">
        <v>50</v>
      </c>
      <c r="G52" s="9" t="s">
        <v>50</v>
      </c>
      <c r="H52" s="9" t="s">
        <v>50</v>
      </c>
      <c r="I52" s="9" t="s">
        <v>50</v>
      </c>
      <c r="J52" s="9" t="s">
        <v>50</v>
      </c>
      <c r="K52" s="9" t="s">
        <v>50</v>
      </c>
      <c r="L52" s="9" t="s">
        <v>50</v>
      </c>
      <c r="M52" s="9" t="s">
        <v>50</v>
      </c>
      <c r="N52" s="9" t="s">
        <v>61</v>
      </c>
      <c r="O52" s="9" t="s">
        <v>61</v>
      </c>
      <c r="P52" s="9" t="s">
        <v>61</v>
      </c>
      <c r="Q52" s="9" t="s">
        <v>50</v>
      </c>
      <c r="R52" s="9" t="s">
        <v>48</v>
      </c>
      <c r="S52" s="9" t="s">
        <v>50</v>
      </c>
      <c r="T52" s="9" t="s">
        <v>48</v>
      </c>
      <c r="U52" s="9" t="s">
        <v>48</v>
      </c>
      <c r="V52" s="9" t="s">
        <v>48</v>
      </c>
      <c r="W52" s="9" t="s">
        <v>48</v>
      </c>
    </row>
    <row r="53" spans="1:23" s="20" customFormat="1" x14ac:dyDescent="0.25">
      <c r="A53" s="49">
        <v>7</v>
      </c>
      <c r="B53" s="145"/>
      <c r="C53" s="136" t="s">
        <v>55</v>
      </c>
      <c r="D53" s="9" t="s">
        <v>50</v>
      </c>
      <c r="E53" s="9" t="s">
        <v>50</v>
      </c>
      <c r="F53" s="9" t="s">
        <v>50</v>
      </c>
      <c r="G53" s="9" t="s">
        <v>50</v>
      </c>
      <c r="H53" s="9" t="s">
        <v>50</v>
      </c>
      <c r="I53" s="9" t="s">
        <v>50</v>
      </c>
      <c r="J53" s="9" t="s">
        <v>50</v>
      </c>
      <c r="K53" s="9" t="s">
        <v>48</v>
      </c>
      <c r="L53" s="9" t="s">
        <v>50</v>
      </c>
      <c r="M53" s="9" t="s">
        <v>50</v>
      </c>
      <c r="N53" s="9" t="s">
        <v>50</v>
      </c>
      <c r="O53" s="9" t="s">
        <v>50</v>
      </c>
      <c r="P53" s="9" t="s">
        <v>50</v>
      </c>
      <c r="Q53" s="9" t="s">
        <v>50</v>
      </c>
      <c r="R53" s="9" t="s">
        <v>50</v>
      </c>
      <c r="S53" s="9" t="s">
        <v>50</v>
      </c>
      <c r="T53" s="9" t="s">
        <v>50</v>
      </c>
      <c r="U53" s="9" t="s">
        <v>50</v>
      </c>
      <c r="V53" s="9" t="s">
        <v>50</v>
      </c>
      <c r="W53" s="9" t="s">
        <v>50</v>
      </c>
    </row>
    <row r="54" spans="1:23" s="20" customFormat="1" x14ac:dyDescent="0.25">
      <c r="A54" s="49">
        <v>7</v>
      </c>
      <c r="B54" s="145"/>
      <c r="C54" s="136" t="s">
        <v>56</v>
      </c>
      <c r="D54" s="9" t="s">
        <v>48</v>
      </c>
      <c r="E54" s="9" t="s">
        <v>50</v>
      </c>
      <c r="F54" s="9" t="s">
        <v>50</v>
      </c>
      <c r="G54" s="9" t="s">
        <v>48</v>
      </c>
      <c r="H54" s="9" t="s">
        <v>48</v>
      </c>
      <c r="I54" s="9" t="s">
        <v>50</v>
      </c>
      <c r="J54" s="9" t="s">
        <v>48</v>
      </c>
      <c r="K54" s="9" t="s">
        <v>48</v>
      </c>
      <c r="L54" s="9" t="s">
        <v>50</v>
      </c>
      <c r="M54" s="9" t="s">
        <v>50</v>
      </c>
      <c r="N54" s="9" t="s">
        <v>48</v>
      </c>
      <c r="O54" s="9" t="s">
        <v>61</v>
      </c>
      <c r="P54" s="9" t="s">
        <v>61</v>
      </c>
      <c r="Q54" s="9" t="s">
        <v>50</v>
      </c>
      <c r="R54" s="9" t="s">
        <v>50</v>
      </c>
      <c r="S54" s="9" t="s">
        <v>50</v>
      </c>
      <c r="T54" s="9" t="s">
        <v>50</v>
      </c>
      <c r="U54" s="9" t="s">
        <v>50</v>
      </c>
      <c r="V54" s="9" t="s">
        <v>48</v>
      </c>
      <c r="W54" s="9" t="s">
        <v>48</v>
      </c>
    </row>
    <row r="55" spans="1:23" s="20" customFormat="1" x14ac:dyDescent="0.25">
      <c r="A55" s="49">
        <v>7</v>
      </c>
      <c r="B55" s="145"/>
      <c r="C55" s="136" t="s">
        <v>57</v>
      </c>
      <c r="D55" s="9" t="s">
        <v>50</v>
      </c>
      <c r="E55" s="9" t="s">
        <v>50</v>
      </c>
      <c r="F55" s="9" t="s">
        <v>50</v>
      </c>
      <c r="G55" s="9" t="s">
        <v>48</v>
      </c>
      <c r="H55" s="9" t="s">
        <v>48</v>
      </c>
      <c r="I55" s="9" t="s">
        <v>50</v>
      </c>
      <c r="J55" s="9" t="s">
        <v>50</v>
      </c>
      <c r="K55" s="9" t="s">
        <v>48</v>
      </c>
      <c r="L55" s="9" t="s">
        <v>50</v>
      </c>
      <c r="M55" s="9" t="s">
        <v>50</v>
      </c>
      <c r="N55" s="9" t="s">
        <v>48</v>
      </c>
      <c r="O55" s="9" t="s">
        <v>48</v>
      </c>
      <c r="P55" s="9" t="s">
        <v>50</v>
      </c>
      <c r="Q55" s="9" t="s">
        <v>50</v>
      </c>
      <c r="R55" s="9" t="s">
        <v>50</v>
      </c>
      <c r="S55" s="9" t="s">
        <v>48</v>
      </c>
      <c r="T55" s="9" t="s">
        <v>50</v>
      </c>
      <c r="U55" s="9" t="s">
        <v>48</v>
      </c>
      <c r="V55" s="9" t="s">
        <v>48</v>
      </c>
      <c r="W55" s="9" t="s">
        <v>48</v>
      </c>
    </row>
    <row r="56" spans="1:23" s="20" customFormat="1" x14ac:dyDescent="0.25">
      <c r="A56" s="49">
        <v>7</v>
      </c>
      <c r="B56" s="145"/>
      <c r="C56" s="136" t="s">
        <v>58</v>
      </c>
      <c r="D56" s="9" t="s">
        <v>48</v>
      </c>
      <c r="E56" s="9" t="s">
        <v>50</v>
      </c>
      <c r="F56" s="9" t="s">
        <v>50</v>
      </c>
      <c r="G56" s="9" t="s">
        <v>48</v>
      </c>
      <c r="H56" s="9" t="s">
        <v>48</v>
      </c>
      <c r="I56" s="9" t="s">
        <v>48</v>
      </c>
      <c r="J56" s="9" t="s">
        <v>61</v>
      </c>
      <c r="K56" s="9" t="s">
        <v>61</v>
      </c>
      <c r="L56" s="9" t="s">
        <v>50</v>
      </c>
      <c r="M56" s="9" t="s">
        <v>48</v>
      </c>
      <c r="N56" s="9" t="s">
        <v>50</v>
      </c>
      <c r="O56" s="9" t="s">
        <v>48</v>
      </c>
      <c r="P56" s="9" t="s">
        <v>50</v>
      </c>
      <c r="Q56" s="9" t="s">
        <v>50</v>
      </c>
      <c r="R56" s="9" t="s">
        <v>61</v>
      </c>
      <c r="S56" s="9" t="s">
        <v>61</v>
      </c>
      <c r="T56" s="9" t="s">
        <v>48</v>
      </c>
      <c r="U56" s="9" t="s">
        <v>50</v>
      </c>
      <c r="V56" s="9" t="s">
        <v>50</v>
      </c>
      <c r="W56" s="9" t="s">
        <v>48</v>
      </c>
    </row>
    <row r="57" spans="1:23" s="20" customFormat="1" x14ac:dyDescent="0.25">
      <c r="A57" s="49">
        <v>7</v>
      </c>
      <c r="B57" s="145"/>
      <c r="C57" s="136" t="s">
        <v>59</v>
      </c>
      <c r="D57" s="9" t="s">
        <v>50</v>
      </c>
      <c r="E57" s="9" t="s">
        <v>50</v>
      </c>
      <c r="F57" s="9" t="s">
        <v>50</v>
      </c>
      <c r="G57" s="9" t="s">
        <v>50</v>
      </c>
      <c r="H57" s="9" t="s">
        <v>50</v>
      </c>
      <c r="I57" s="9" t="s">
        <v>50</v>
      </c>
      <c r="J57" s="9" t="s">
        <v>50</v>
      </c>
      <c r="K57" s="9" t="s">
        <v>50</v>
      </c>
      <c r="L57" s="9" t="s">
        <v>50</v>
      </c>
      <c r="M57" s="9" t="s">
        <v>48</v>
      </c>
      <c r="N57" s="9" t="s">
        <v>61</v>
      </c>
      <c r="O57" s="9" t="s">
        <v>48</v>
      </c>
      <c r="P57" s="9" t="s">
        <v>50</v>
      </c>
      <c r="Q57" s="9" t="s">
        <v>50</v>
      </c>
      <c r="R57" s="9" t="s">
        <v>61</v>
      </c>
      <c r="S57" s="9" t="s">
        <v>48</v>
      </c>
      <c r="T57" s="9" t="s">
        <v>50</v>
      </c>
      <c r="U57" s="9" t="s">
        <v>48</v>
      </c>
      <c r="V57" s="9" t="s">
        <v>48</v>
      </c>
      <c r="W57" s="9" t="s">
        <v>48</v>
      </c>
    </row>
    <row r="58" spans="1:23" s="20" customFormat="1" x14ac:dyDescent="0.25">
      <c r="A58" s="49">
        <v>7</v>
      </c>
      <c r="B58" s="145"/>
      <c r="C58" s="136" t="s">
        <v>60</v>
      </c>
      <c r="D58" s="9" t="s">
        <v>48</v>
      </c>
      <c r="E58" s="9" t="s">
        <v>48</v>
      </c>
      <c r="F58" s="9" t="s">
        <v>61</v>
      </c>
      <c r="G58" s="9" t="s">
        <v>50</v>
      </c>
      <c r="H58" s="9" t="s">
        <v>48</v>
      </c>
      <c r="I58" s="9" t="s">
        <v>48</v>
      </c>
      <c r="J58" s="9" t="s">
        <v>48</v>
      </c>
      <c r="K58" s="9" t="s">
        <v>61</v>
      </c>
      <c r="L58" s="9" t="s">
        <v>48</v>
      </c>
      <c r="M58" s="9" t="s">
        <v>50</v>
      </c>
      <c r="N58" s="9" t="s">
        <v>50</v>
      </c>
      <c r="O58" s="9" t="s">
        <v>48</v>
      </c>
      <c r="P58" s="9" t="s">
        <v>61</v>
      </c>
      <c r="Q58" s="9" t="s">
        <v>61</v>
      </c>
      <c r="R58" s="9" t="s">
        <v>61</v>
      </c>
      <c r="S58" s="9" t="s">
        <v>50</v>
      </c>
      <c r="T58" s="9" t="s">
        <v>48</v>
      </c>
      <c r="U58" s="9" t="s">
        <v>48</v>
      </c>
      <c r="V58" s="9" t="s">
        <v>48</v>
      </c>
      <c r="W58" s="9" t="s">
        <v>48</v>
      </c>
    </row>
    <row r="59" spans="1:23" s="20" customFormat="1" x14ac:dyDescent="0.25">
      <c r="A59" s="49">
        <v>7</v>
      </c>
      <c r="B59" s="145"/>
      <c r="C59" s="136" t="s">
        <v>43</v>
      </c>
      <c r="D59" s="9"/>
      <c r="E59" s="9"/>
      <c r="F59" s="9"/>
      <c r="G59" s="9"/>
      <c r="H59" s="9"/>
      <c r="I59" s="9"/>
      <c r="J59" s="9"/>
      <c r="K59" s="9"/>
      <c r="L59" s="9"/>
      <c r="M59" s="9"/>
      <c r="N59" s="9"/>
      <c r="O59" s="9"/>
      <c r="P59" s="9"/>
      <c r="Q59" s="9"/>
      <c r="R59" s="9"/>
      <c r="S59" s="9"/>
      <c r="T59" s="9"/>
      <c r="U59" s="9"/>
      <c r="V59" s="9"/>
      <c r="W59" s="9"/>
    </row>
    <row r="60" spans="1:23" s="20" customFormat="1" x14ac:dyDescent="0.25">
      <c r="A60" s="49">
        <v>7</v>
      </c>
      <c r="B60" s="145"/>
      <c r="C60" s="136" t="s">
        <v>47</v>
      </c>
      <c r="D60" s="9" t="s">
        <v>48</v>
      </c>
      <c r="E60" s="9" t="s">
        <v>50</v>
      </c>
      <c r="F60" s="9" t="s">
        <v>50</v>
      </c>
      <c r="G60" s="9" t="s">
        <v>48</v>
      </c>
      <c r="H60" s="9" t="s">
        <v>48</v>
      </c>
      <c r="I60" s="9" t="s">
        <v>50</v>
      </c>
      <c r="J60" s="9" t="s">
        <v>50</v>
      </c>
      <c r="K60" s="9" t="s">
        <v>50</v>
      </c>
      <c r="L60" s="9" t="s">
        <v>50</v>
      </c>
      <c r="M60" s="9" t="s">
        <v>50</v>
      </c>
      <c r="N60" s="9" t="s">
        <v>48</v>
      </c>
      <c r="O60" s="9" t="s">
        <v>50</v>
      </c>
      <c r="P60" s="9" t="s">
        <v>48</v>
      </c>
      <c r="Q60" s="9" t="s">
        <v>50</v>
      </c>
      <c r="R60" s="9" t="s">
        <v>50</v>
      </c>
      <c r="S60" s="9" t="s">
        <v>50</v>
      </c>
      <c r="T60" s="9" t="s">
        <v>48</v>
      </c>
      <c r="U60" s="9" t="s">
        <v>48</v>
      </c>
      <c r="V60" s="9" t="s">
        <v>48</v>
      </c>
      <c r="W60" s="9" t="s">
        <v>50</v>
      </c>
    </row>
    <row r="61" spans="1:23" s="20" customFormat="1" x14ac:dyDescent="0.25">
      <c r="A61" s="49">
        <v>7</v>
      </c>
      <c r="B61" s="145"/>
      <c r="C61" s="136" t="s">
        <v>49</v>
      </c>
      <c r="D61" s="9" t="s">
        <v>50</v>
      </c>
      <c r="E61" s="9" t="s">
        <v>50</v>
      </c>
      <c r="F61" s="9" t="s">
        <v>50</v>
      </c>
      <c r="G61" s="9" t="s">
        <v>48</v>
      </c>
      <c r="H61" s="9" t="s">
        <v>48</v>
      </c>
      <c r="I61" s="9" t="s">
        <v>50</v>
      </c>
      <c r="J61" s="9" t="s">
        <v>50</v>
      </c>
      <c r="K61" s="9" t="s">
        <v>50</v>
      </c>
      <c r="L61" s="9" t="s">
        <v>50</v>
      </c>
      <c r="M61" s="9" t="s">
        <v>48</v>
      </c>
      <c r="N61" s="9" t="s">
        <v>50</v>
      </c>
      <c r="O61" s="9" t="s">
        <v>48</v>
      </c>
      <c r="P61" s="9" t="s">
        <v>48</v>
      </c>
      <c r="Q61" s="9" t="s">
        <v>61</v>
      </c>
      <c r="R61" s="9" t="s">
        <v>50</v>
      </c>
      <c r="S61" s="9" t="s">
        <v>50</v>
      </c>
      <c r="T61" s="9" t="s">
        <v>48</v>
      </c>
      <c r="U61" s="9" t="s">
        <v>48</v>
      </c>
      <c r="V61" s="9" t="s">
        <v>50</v>
      </c>
      <c r="W61" s="9" t="s">
        <v>48</v>
      </c>
    </row>
    <row r="62" spans="1:23" s="20" customFormat="1" x14ac:dyDescent="0.25">
      <c r="A62" s="49">
        <v>7</v>
      </c>
      <c r="B62" s="145"/>
      <c r="C62" s="136" t="s">
        <v>51</v>
      </c>
      <c r="D62" s="9" t="s">
        <v>50</v>
      </c>
      <c r="E62" s="9" t="s">
        <v>50</v>
      </c>
      <c r="F62" s="9" t="s">
        <v>50</v>
      </c>
      <c r="G62" s="9" t="s">
        <v>50</v>
      </c>
      <c r="H62" s="9" t="s">
        <v>48</v>
      </c>
      <c r="I62" s="9" t="s">
        <v>50</v>
      </c>
      <c r="J62" s="9" t="s">
        <v>50</v>
      </c>
      <c r="K62" s="9" t="s">
        <v>50</v>
      </c>
      <c r="L62" s="9" t="s">
        <v>50</v>
      </c>
      <c r="M62" s="9" t="s">
        <v>50</v>
      </c>
      <c r="N62" s="9" t="s">
        <v>50</v>
      </c>
      <c r="O62" s="9" t="s">
        <v>50</v>
      </c>
      <c r="P62" s="9" t="s">
        <v>48</v>
      </c>
      <c r="Q62" s="9" t="s">
        <v>50</v>
      </c>
      <c r="R62" s="9" t="s">
        <v>50</v>
      </c>
      <c r="S62" s="9" t="s">
        <v>50</v>
      </c>
      <c r="T62" s="9" t="s">
        <v>50</v>
      </c>
      <c r="U62" s="9" t="s">
        <v>50</v>
      </c>
      <c r="V62" s="9" t="s">
        <v>50</v>
      </c>
      <c r="W62" s="9" t="s">
        <v>50</v>
      </c>
    </row>
    <row r="63" spans="1:23" s="20" customFormat="1" x14ac:dyDescent="0.25">
      <c r="A63" s="49">
        <v>7</v>
      </c>
      <c r="B63" s="145"/>
      <c r="C63" s="136" t="s">
        <v>52</v>
      </c>
      <c r="D63" s="9" t="s">
        <v>50</v>
      </c>
      <c r="E63" s="9" t="s">
        <v>50</v>
      </c>
      <c r="F63" s="9" t="s">
        <v>48</v>
      </c>
      <c r="G63" s="9" t="s">
        <v>50</v>
      </c>
      <c r="H63" s="9" t="s">
        <v>50</v>
      </c>
      <c r="I63" s="9" t="s">
        <v>48</v>
      </c>
      <c r="J63" s="9" t="s">
        <v>50</v>
      </c>
      <c r="K63" s="9" t="s">
        <v>50</v>
      </c>
      <c r="L63" s="9" t="s">
        <v>61</v>
      </c>
      <c r="M63" s="9" t="s">
        <v>48</v>
      </c>
      <c r="N63" s="9" t="s">
        <v>48</v>
      </c>
      <c r="O63" s="9" t="s">
        <v>48</v>
      </c>
      <c r="P63" s="9" t="s">
        <v>48</v>
      </c>
      <c r="Q63" s="9" t="s">
        <v>48</v>
      </c>
      <c r="R63" s="9" t="s">
        <v>48</v>
      </c>
      <c r="S63" s="9" t="s">
        <v>48</v>
      </c>
      <c r="T63" s="9" t="s">
        <v>50</v>
      </c>
      <c r="U63" s="9" t="s">
        <v>48</v>
      </c>
      <c r="V63" s="9" t="s">
        <v>48</v>
      </c>
      <c r="W63" s="9" t="s">
        <v>48</v>
      </c>
    </row>
    <row r="64" spans="1:23" s="20" customFormat="1" x14ac:dyDescent="0.25">
      <c r="A64" s="49">
        <v>7</v>
      </c>
      <c r="B64" s="145"/>
      <c r="C64" s="136" t="s">
        <v>53</v>
      </c>
      <c r="D64" s="9" t="s">
        <v>50</v>
      </c>
      <c r="E64" s="9" t="s">
        <v>48</v>
      </c>
      <c r="F64" s="9" t="s">
        <v>48</v>
      </c>
      <c r="G64" s="9" t="s">
        <v>50</v>
      </c>
      <c r="H64" s="9" t="s">
        <v>48</v>
      </c>
      <c r="I64" s="9" t="s">
        <v>48</v>
      </c>
      <c r="J64" s="9" t="s">
        <v>48</v>
      </c>
      <c r="K64" s="9" t="s">
        <v>48</v>
      </c>
      <c r="L64" s="9" t="s">
        <v>50</v>
      </c>
      <c r="M64" s="9" t="s">
        <v>48</v>
      </c>
      <c r="N64" s="9" t="s">
        <v>50</v>
      </c>
      <c r="O64" s="9" t="s">
        <v>50</v>
      </c>
      <c r="P64" s="9" t="s">
        <v>50</v>
      </c>
      <c r="Q64" s="9" t="s">
        <v>50</v>
      </c>
      <c r="R64" s="9" t="s">
        <v>50</v>
      </c>
      <c r="S64" s="9" t="s">
        <v>50</v>
      </c>
      <c r="T64" s="9" t="s">
        <v>50</v>
      </c>
      <c r="U64" s="9" t="s">
        <v>48</v>
      </c>
      <c r="V64" s="9" t="s">
        <v>48</v>
      </c>
      <c r="W64" s="9" t="s">
        <v>50</v>
      </c>
    </row>
    <row r="65" spans="1:23" s="20" customFormat="1" x14ac:dyDescent="0.25">
      <c r="A65" s="49">
        <v>7</v>
      </c>
      <c r="B65" s="145"/>
      <c r="C65" s="136" t="s">
        <v>54</v>
      </c>
      <c r="D65" s="9" t="s">
        <v>50</v>
      </c>
      <c r="E65" s="9" t="s">
        <v>50</v>
      </c>
      <c r="F65" s="9" t="s">
        <v>61</v>
      </c>
      <c r="G65" s="9" t="s">
        <v>48</v>
      </c>
      <c r="H65" s="9" t="s">
        <v>48</v>
      </c>
      <c r="I65" s="9" t="s">
        <v>50</v>
      </c>
      <c r="J65" s="9" t="s">
        <v>50</v>
      </c>
      <c r="K65" s="9" t="s">
        <v>50</v>
      </c>
      <c r="L65" s="9" t="s">
        <v>50</v>
      </c>
      <c r="M65" s="9" t="s">
        <v>48</v>
      </c>
      <c r="N65" s="9" t="s">
        <v>61</v>
      </c>
      <c r="O65" s="9" t="s">
        <v>48</v>
      </c>
      <c r="P65" s="9" t="s">
        <v>48</v>
      </c>
      <c r="Q65" s="9" t="s">
        <v>61</v>
      </c>
      <c r="R65" s="9" t="s">
        <v>48</v>
      </c>
      <c r="S65" s="9" t="s">
        <v>61</v>
      </c>
      <c r="T65" s="9" t="s">
        <v>48</v>
      </c>
      <c r="U65" s="9" t="s">
        <v>48</v>
      </c>
      <c r="V65" s="9" t="s">
        <v>48</v>
      </c>
      <c r="W65" s="9" t="s">
        <v>48</v>
      </c>
    </row>
    <row r="66" spans="1:23" s="20" customFormat="1" x14ac:dyDescent="0.25">
      <c r="A66" s="49">
        <v>7</v>
      </c>
      <c r="B66" s="145"/>
      <c r="C66" s="136" t="s">
        <v>55</v>
      </c>
      <c r="D66" s="9" t="s">
        <v>48</v>
      </c>
      <c r="E66" s="9" t="s">
        <v>50</v>
      </c>
      <c r="F66" s="9" t="s">
        <v>48</v>
      </c>
      <c r="G66" s="9" t="s">
        <v>48</v>
      </c>
      <c r="H66" s="9" t="s">
        <v>48</v>
      </c>
      <c r="I66" s="9" t="s">
        <v>50</v>
      </c>
      <c r="J66" s="9" t="s">
        <v>50</v>
      </c>
      <c r="K66" s="9" t="s">
        <v>50</v>
      </c>
      <c r="L66" s="9" t="s">
        <v>50</v>
      </c>
      <c r="M66" s="9" t="s">
        <v>50</v>
      </c>
      <c r="N66" s="9" t="s">
        <v>50</v>
      </c>
      <c r="O66" s="9" t="s">
        <v>48</v>
      </c>
      <c r="P66" s="9" t="s">
        <v>48</v>
      </c>
      <c r="Q66" s="9" t="s">
        <v>50</v>
      </c>
      <c r="R66" s="9" t="s">
        <v>50</v>
      </c>
      <c r="S66" s="9" t="s">
        <v>50</v>
      </c>
      <c r="T66" s="9" t="s">
        <v>48</v>
      </c>
      <c r="U66" s="9" t="s">
        <v>48</v>
      </c>
      <c r="V66" s="9" t="s">
        <v>48</v>
      </c>
      <c r="W66" s="9" t="s">
        <v>48</v>
      </c>
    </row>
    <row r="67" spans="1:23" s="20" customFormat="1" x14ac:dyDescent="0.25">
      <c r="A67" s="49">
        <v>7</v>
      </c>
      <c r="B67" s="145"/>
      <c r="C67" s="136" t="s">
        <v>56</v>
      </c>
      <c r="D67" s="9" t="s">
        <v>48</v>
      </c>
      <c r="E67" s="9" t="s">
        <v>50</v>
      </c>
      <c r="F67" s="9" t="s">
        <v>48</v>
      </c>
      <c r="G67" s="9" t="s">
        <v>48</v>
      </c>
      <c r="H67" s="9" t="s">
        <v>48</v>
      </c>
      <c r="I67" s="9" t="s">
        <v>50</v>
      </c>
      <c r="J67" s="9" t="s">
        <v>50</v>
      </c>
      <c r="K67" s="9" t="s">
        <v>50</v>
      </c>
      <c r="L67" s="9" t="s">
        <v>50</v>
      </c>
      <c r="M67" s="9" t="s">
        <v>50</v>
      </c>
      <c r="N67" s="9" t="s">
        <v>48</v>
      </c>
      <c r="O67" s="9" t="s">
        <v>48</v>
      </c>
      <c r="P67" s="9" t="s">
        <v>48</v>
      </c>
      <c r="Q67" s="9" t="s">
        <v>50</v>
      </c>
      <c r="R67" s="9" t="s">
        <v>50</v>
      </c>
      <c r="S67" s="9" t="s">
        <v>50</v>
      </c>
      <c r="T67" s="9" t="s">
        <v>50</v>
      </c>
      <c r="U67" s="9" t="s">
        <v>50</v>
      </c>
      <c r="V67" s="9" t="s">
        <v>48</v>
      </c>
      <c r="W67" s="9" t="s">
        <v>48</v>
      </c>
    </row>
    <row r="68" spans="1:23" s="20" customFormat="1" x14ac:dyDescent="0.25">
      <c r="A68" s="49">
        <v>7</v>
      </c>
      <c r="B68" s="145"/>
      <c r="C68" s="136" t="s">
        <v>57</v>
      </c>
      <c r="D68" s="9" t="s">
        <v>50</v>
      </c>
      <c r="E68" s="9" t="s">
        <v>50</v>
      </c>
      <c r="F68" s="9" t="s">
        <v>48</v>
      </c>
      <c r="G68" s="9" t="s">
        <v>50</v>
      </c>
      <c r="H68" s="9" t="s">
        <v>50</v>
      </c>
      <c r="I68" s="9" t="s">
        <v>50</v>
      </c>
      <c r="J68" s="9" t="s">
        <v>50</v>
      </c>
      <c r="K68" s="9" t="s">
        <v>50</v>
      </c>
      <c r="L68" s="9" t="s">
        <v>50</v>
      </c>
      <c r="M68" s="9" t="s">
        <v>48</v>
      </c>
      <c r="N68" s="9" t="s">
        <v>48</v>
      </c>
      <c r="O68" s="9" t="s">
        <v>50</v>
      </c>
      <c r="P68" s="9" t="s">
        <v>50</v>
      </c>
      <c r="Q68" s="9" t="s">
        <v>48</v>
      </c>
      <c r="R68" s="9" t="s">
        <v>50</v>
      </c>
      <c r="S68" s="9" t="s">
        <v>48</v>
      </c>
      <c r="T68" s="9" t="s">
        <v>50</v>
      </c>
      <c r="U68" s="9" t="s">
        <v>48</v>
      </c>
      <c r="V68" s="9" t="s">
        <v>50</v>
      </c>
      <c r="W68" s="9" t="s">
        <v>50</v>
      </c>
    </row>
    <row r="69" spans="1:23" s="20" customFormat="1" x14ac:dyDescent="0.25">
      <c r="A69" s="49">
        <v>7</v>
      </c>
      <c r="B69" s="145"/>
      <c r="C69" s="136" t="s">
        <v>58</v>
      </c>
      <c r="D69" s="9" t="s">
        <v>50</v>
      </c>
      <c r="E69" s="9" t="s">
        <v>50</v>
      </c>
      <c r="F69" s="9" t="s">
        <v>50</v>
      </c>
      <c r="G69" s="9" t="s">
        <v>50</v>
      </c>
      <c r="H69" s="9" t="s">
        <v>48</v>
      </c>
      <c r="I69" s="9" t="s">
        <v>50</v>
      </c>
      <c r="J69" s="9" t="s">
        <v>50</v>
      </c>
      <c r="K69" s="9" t="s">
        <v>50</v>
      </c>
      <c r="L69" s="9" t="s">
        <v>50</v>
      </c>
      <c r="M69" s="9" t="s">
        <v>50</v>
      </c>
      <c r="N69" s="9" t="s">
        <v>50</v>
      </c>
      <c r="O69" s="9" t="s">
        <v>50</v>
      </c>
      <c r="P69" s="9" t="s">
        <v>50</v>
      </c>
      <c r="Q69" s="9" t="s">
        <v>50</v>
      </c>
      <c r="R69" s="9" t="s">
        <v>48</v>
      </c>
      <c r="S69" s="9" t="s">
        <v>48</v>
      </c>
      <c r="T69" s="9" t="s">
        <v>50</v>
      </c>
      <c r="U69" s="9" t="s">
        <v>48</v>
      </c>
      <c r="V69" s="9" t="s">
        <v>48</v>
      </c>
      <c r="W69" s="9" t="s">
        <v>50</v>
      </c>
    </row>
    <row r="70" spans="1:23" s="20" customFormat="1" x14ac:dyDescent="0.25">
      <c r="A70" s="49">
        <v>7</v>
      </c>
      <c r="B70" s="145"/>
      <c r="C70" s="136" t="s">
        <v>59</v>
      </c>
      <c r="D70" s="9" t="s">
        <v>50</v>
      </c>
      <c r="E70" s="9" t="s">
        <v>50</v>
      </c>
      <c r="F70" s="9" t="s">
        <v>50</v>
      </c>
      <c r="G70" s="9" t="s">
        <v>50</v>
      </c>
      <c r="H70" s="9" t="s">
        <v>50</v>
      </c>
      <c r="I70" s="9" t="s">
        <v>50</v>
      </c>
      <c r="J70" s="9" t="s">
        <v>50</v>
      </c>
      <c r="K70" s="9" t="s">
        <v>50</v>
      </c>
      <c r="L70" s="9" t="s">
        <v>50</v>
      </c>
      <c r="M70" s="9" t="s">
        <v>50</v>
      </c>
      <c r="N70" s="9" t="s">
        <v>48</v>
      </c>
      <c r="O70" s="9" t="s">
        <v>50</v>
      </c>
      <c r="P70" s="9" t="s">
        <v>50</v>
      </c>
      <c r="Q70" s="9" t="s">
        <v>50</v>
      </c>
      <c r="R70" s="9" t="s">
        <v>48</v>
      </c>
      <c r="S70" s="9" t="s">
        <v>50</v>
      </c>
      <c r="T70" s="9" t="s">
        <v>48</v>
      </c>
      <c r="U70" s="9" t="s">
        <v>48</v>
      </c>
      <c r="V70" s="9" t="s">
        <v>48</v>
      </c>
      <c r="W70" s="9" t="s">
        <v>50</v>
      </c>
    </row>
    <row r="71" spans="1:23" s="20" customFormat="1" x14ac:dyDescent="0.25">
      <c r="A71" s="49">
        <v>7</v>
      </c>
      <c r="B71" s="146"/>
      <c r="C71" s="136" t="s">
        <v>60</v>
      </c>
      <c r="D71" s="9" t="s">
        <v>50</v>
      </c>
      <c r="E71" s="9" t="s">
        <v>50</v>
      </c>
      <c r="F71" s="9" t="s">
        <v>50</v>
      </c>
      <c r="G71" s="9" t="s">
        <v>50</v>
      </c>
      <c r="H71" s="9" t="s">
        <v>50</v>
      </c>
      <c r="I71" s="9" t="s">
        <v>50</v>
      </c>
      <c r="J71" s="9" t="s">
        <v>50</v>
      </c>
      <c r="K71" s="9" t="s">
        <v>50</v>
      </c>
      <c r="L71" s="9" t="s">
        <v>50</v>
      </c>
      <c r="M71" s="9" t="s">
        <v>50</v>
      </c>
      <c r="N71" s="9" t="s">
        <v>50</v>
      </c>
      <c r="O71" s="9" t="s">
        <v>50</v>
      </c>
      <c r="P71" s="9" t="s">
        <v>50</v>
      </c>
      <c r="Q71" s="9" t="s">
        <v>50</v>
      </c>
      <c r="R71" s="9" t="s">
        <v>50</v>
      </c>
      <c r="S71" s="9" t="s">
        <v>50</v>
      </c>
      <c r="T71" s="9" t="s">
        <v>50</v>
      </c>
      <c r="U71" s="9" t="s">
        <v>48</v>
      </c>
      <c r="V71" s="9" t="s">
        <v>48</v>
      </c>
      <c r="W71" s="9" t="s">
        <v>50</v>
      </c>
    </row>
    <row r="72" spans="1:23" s="20" customFormat="1" ht="25.5" x14ac:dyDescent="0.25">
      <c r="A72" s="9">
        <v>8</v>
      </c>
      <c r="B72" s="135" t="s">
        <v>129</v>
      </c>
      <c r="C72" s="9" t="s">
        <v>63</v>
      </c>
      <c r="D72" s="9" t="s">
        <v>25</v>
      </c>
      <c r="E72" s="9" t="s">
        <v>25</v>
      </c>
      <c r="F72" s="9" t="s">
        <v>25</v>
      </c>
      <c r="G72" s="9" t="s">
        <v>25</v>
      </c>
      <c r="H72" s="9" t="s">
        <v>25</v>
      </c>
      <c r="I72" s="9" t="s">
        <v>25</v>
      </c>
      <c r="J72" s="9" t="s">
        <v>25</v>
      </c>
      <c r="K72" s="9" t="s">
        <v>25</v>
      </c>
      <c r="L72" s="9" t="s">
        <v>25</v>
      </c>
      <c r="M72" s="9"/>
      <c r="N72" s="9" t="s">
        <v>25</v>
      </c>
      <c r="O72" s="9" t="s">
        <v>25</v>
      </c>
      <c r="P72" s="9" t="s">
        <v>25</v>
      </c>
      <c r="Q72" s="9" t="s">
        <v>25</v>
      </c>
      <c r="R72" s="9" t="s">
        <v>25</v>
      </c>
      <c r="S72" s="9" t="s">
        <v>25</v>
      </c>
      <c r="T72" s="9" t="s">
        <v>25</v>
      </c>
      <c r="U72" s="9" t="s">
        <v>25</v>
      </c>
      <c r="V72" s="9" t="s">
        <v>25</v>
      </c>
      <c r="W72" s="9" t="s">
        <v>25</v>
      </c>
    </row>
    <row r="73" spans="1:23" s="20" customFormat="1" ht="176.25" customHeight="1" x14ac:dyDescent="0.25">
      <c r="A73" s="9">
        <v>8</v>
      </c>
      <c r="B73" s="133" t="s">
        <v>130</v>
      </c>
      <c r="C73" s="9" t="s">
        <v>72</v>
      </c>
      <c r="D73" s="9"/>
      <c r="E73" s="9"/>
      <c r="F73" s="9"/>
      <c r="G73" s="9"/>
      <c r="H73" s="9"/>
      <c r="I73" s="9"/>
      <c r="J73" s="9"/>
      <c r="K73" s="9"/>
      <c r="L73" s="9"/>
      <c r="M73" s="9" t="s">
        <v>25</v>
      </c>
      <c r="N73" s="9"/>
      <c r="O73" s="9"/>
      <c r="P73" s="9"/>
      <c r="Q73" s="9"/>
      <c r="R73" s="9"/>
      <c r="S73" s="9"/>
      <c r="T73" s="9"/>
      <c r="U73" s="9"/>
      <c r="V73" s="9"/>
      <c r="W73" s="9"/>
    </row>
    <row r="74" spans="1:23" s="20" customFormat="1" ht="38.25" customHeight="1" x14ac:dyDescent="0.25">
      <c r="A74" s="49">
        <v>9</v>
      </c>
      <c r="B74" s="133" t="s">
        <v>62</v>
      </c>
      <c r="C74" s="136" t="s">
        <v>63</v>
      </c>
      <c r="D74" s="9" t="s">
        <v>25</v>
      </c>
      <c r="E74" s="9" t="s">
        <v>25</v>
      </c>
      <c r="F74" s="9" t="s">
        <v>25</v>
      </c>
      <c r="G74" s="9" t="s">
        <v>25</v>
      </c>
      <c r="H74" s="9" t="s">
        <v>25</v>
      </c>
      <c r="I74" s="9" t="s">
        <v>25</v>
      </c>
      <c r="J74" s="9" t="s">
        <v>25</v>
      </c>
      <c r="K74" s="9" t="s">
        <v>25</v>
      </c>
      <c r="L74" s="9" t="s">
        <v>25</v>
      </c>
      <c r="M74" s="9" t="s">
        <v>25</v>
      </c>
      <c r="N74" s="9" t="s">
        <v>25</v>
      </c>
      <c r="O74" s="9"/>
      <c r="P74" s="9"/>
      <c r="Q74" s="9" t="s">
        <v>25</v>
      </c>
      <c r="R74" s="9" t="s">
        <v>25</v>
      </c>
      <c r="S74" s="9" t="s">
        <v>25</v>
      </c>
      <c r="T74" s="9" t="s">
        <v>25</v>
      </c>
      <c r="U74" s="9" t="s">
        <v>25</v>
      </c>
      <c r="V74" s="9" t="s">
        <v>25</v>
      </c>
      <c r="W74" s="9" t="s">
        <v>25</v>
      </c>
    </row>
    <row r="75" spans="1:23" s="20" customFormat="1" x14ac:dyDescent="0.25">
      <c r="A75" s="49">
        <v>9</v>
      </c>
      <c r="B75" s="137"/>
      <c r="C75" s="136" t="s">
        <v>64</v>
      </c>
      <c r="D75" s="9">
        <v>1</v>
      </c>
      <c r="E75" s="9">
        <v>1</v>
      </c>
      <c r="F75" s="9">
        <v>7</v>
      </c>
      <c r="G75" s="9">
        <v>5</v>
      </c>
      <c r="H75" s="9"/>
      <c r="I75" s="9">
        <v>4</v>
      </c>
      <c r="J75" s="9"/>
      <c r="K75" s="9">
        <v>5</v>
      </c>
      <c r="L75" s="9"/>
      <c r="M75" s="9"/>
      <c r="N75" s="9">
        <v>1</v>
      </c>
      <c r="O75" s="9"/>
      <c r="P75" s="9"/>
      <c r="Q75" s="9"/>
      <c r="R75" s="9">
        <v>5</v>
      </c>
      <c r="S75" s="9"/>
      <c r="T75" s="9"/>
      <c r="U75" s="9">
        <v>4</v>
      </c>
      <c r="V75" s="9">
        <v>1</v>
      </c>
      <c r="W75" s="9"/>
    </row>
    <row r="76" spans="1:23" s="20" customFormat="1" x14ac:dyDescent="0.25">
      <c r="A76" s="49">
        <v>9</v>
      </c>
      <c r="B76" s="137"/>
      <c r="C76" s="136" t="s">
        <v>65</v>
      </c>
      <c r="D76" s="9"/>
      <c r="E76" s="9">
        <v>3</v>
      </c>
      <c r="F76" s="9">
        <v>4</v>
      </c>
      <c r="G76" s="9"/>
      <c r="H76" s="9">
        <v>1</v>
      </c>
      <c r="I76" s="9">
        <v>3</v>
      </c>
      <c r="J76" s="9">
        <v>2</v>
      </c>
      <c r="K76" s="9">
        <v>1</v>
      </c>
      <c r="L76" s="9">
        <v>2</v>
      </c>
      <c r="M76" s="9"/>
      <c r="N76" s="9">
        <v>3</v>
      </c>
      <c r="O76" s="9"/>
      <c r="P76" s="9"/>
      <c r="Q76" s="9"/>
      <c r="R76" s="9">
        <v>1</v>
      </c>
      <c r="S76" s="9">
        <v>1</v>
      </c>
      <c r="T76" s="9"/>
      <c r="U76" s="9">
        <v>1</v>
      </c>
      <c r="V76" s="9">
        <v>5</v>
      </c>
      <c r="W76" s="9">
        <v>1</v>
      </c>
    </row>
    <row r="77" spans="1:23" s="20" customFormat="1" x14ac:dyDescent="0.25">
      <c r="A77" s="49">
        <v>9</v>
      </c>
      <c r="B77" s="137"/>
      <c r="C77" s="136" t="s">
        <v>66</v>
      </c>
      <c r="D77" s="9">
        <v>2</v>
      </c>
      <c r="E77" s="9">
        <v>2</v>
      </c>
      <c r="F77" s="9">
        <v>1</v>
      </c>
      <c r="G77" s="9">
        <v>2</v>
      </c>
      <c r="H77" s="9">
        <v>2</v>
      </c>
      <c r="I77" s="9">
        <v>5</v>
      </c>
      <c r="J77" s="9">
        <v>1</v>
      </c>
      <c r="K77" s="9">
        <v>2</v>
      </c>
      <c r="L77" s="9">
        <v>1</v>
      </c>
      <c r="M77" s="9">
        <v>4</v>
      </c>
      <c r="N77" s="9">
        <v>4</v>
      </c>
      <c r="O77" s="9"/>
      <c r="P77" s="9"/>
      <c r="Q77" s="9">
        <v>1</v>
      </c>
      <c r="R77" s="9">
        <v>3</v>
      </c>
      <c r="S77" s="9">
        <v>4</v>
      </c>
      <c r="T77" s="9">
        <v>1</v>
      </c>
      <c r="U77" s="9">
        <v>3</v>
      </c>
      <c r="V77" s="9">
        <v>2</v>
      </c>
      <c r="W77" s="9"/>
    </row>
    <row r="78" spans="1:23" s="20" customFormat="1" x14ac:dyDescent="0.25">
      <c r="A78" s="49">
        <v>9</v>
      </c>
      <c r="B78" s="137"/>
      <c r="C78" s="136" t="s">
        <v>67</v>
      </c>
      <c r="D78" s="9"/>
      <c r="E78" s="9"/>
      <c r="F78" s="9">
        <v>2</v>
      </c>
      <c r="G78" s="9">
        <v>3</v>
      </c>
      <c r="H78" s="9">
        <v>3</v>
      </c>
      <c r="I78" s="9">
        <v>6</v>
      </c>
      <c r="J78" s="9">
        <v>4</v>
      </c>
      <c r="K78" s="9">
        <v>4</v>
      </c>
      <c r="L78" s="9">
        <v>5</v>
      </c>
      <c r="M78" s="9"/>
      <c r="N78" s="9">
        <v>2</v>
      </c>
      <c r="O78" s="9"/>
      <c r="P78" s="9"/>
      <c r="Q78" s="9">
        <v>3</v>
      </c>
      <c r="R78" s="9">
        <v>4</v>
      </c>
      <c r="S78" s="9">
        <v>3</v>
      </c>
      <c r="T78" s="9"/>
      <c r="U78" s="9">
        <v>5</v>
      </c>
      <c r="V78" s="9"/>
      <c r="W78" s="9"/>
    </row>
    <row r="79" spans="1:23" s="20" customFormat="1" x14ac:dyDescent="0.25">
      <c r="A79" s="49">
        <v>9</v>
      </c>
      <c r="B79" s="137"/>
      <c r="C79" s="136" t="s">
        <v>68</v>
      </c>
      <c r="D79" s="9"/>
      <c r="E79" s="9"/>
      <c r="F79" s="9">
        <v>3</v>
      </c>
      <c r="G79" s="9">
        <v>4</v>
      </c>
      <c r="H79" s="9"/>
      <c r="I79" s="9">
        <v>2</v>
      </c>
      <c r="J79" s="9"/>
      <c r="K79" s="9"/>
      <c r="L79" s="9">
        <v>3</v>
      </c>
      <c r="M79" s="9">
        <v>3</v>
      </c>
      <c r="N79" s="9">
        <v>5</v>
      </c>
      <c r="O79" s="9"/>
      <c r="P79" s="9"/>
      <c r="Q79" s="9">
        <v>2</v>
      </c>
      <c r="R79" s="9">
        <v>2</v>
      </c>
      <c r="S79" s="9">
        <v>2</v>
      </c>
      <c r="T79" s="9">
        <v>2</v>
      </c>
      <c r="U79" s="9">
        <v>2</v>
      </c>
      <c r="V79" s="9">
        <v>3</v>
      </c>
      <c r="W79" s="9"/>
    </row>
    <row r="80" spans="1:23" s="20" customFormat="1" x14ac:dyDescent="0.25">
      <c r="A80" s="49">
        <v>9</v>
      </c>
      <c r="B80" s="137"/>
      <c r="C80" s="136" t="s">
        <v>69</v>
      </c>
      <c r="D80" s="9">
        <v>3</v>
      </c>
      <c r="E80" s="9">
        <v>4</v>
      </c>
      <c r="F80" s="9">
        <v>6</v>
      </c>
      <c r="G80" s="9">
        <v>1</v>
      </c>
      <c r="H80" s="9">
        <v>4</v>
      </c>
      <c r="I80" s="9">
        <v>7</v>
      </c>
      <c r="J80" s="9">
        <v>3</v>
      </c>
      <c r="K80" s="9">
        <v>3</v>
      </c>
      <c r="L80" s="9">
        <v>4</v>
      </c>
      <c r="M80" s="9">
        <v>1</v>
      </c>
      <c r="N80" s="9">
        <v>6</v>
      </c>
      <c r="O80" s="9"/>
      <c r="P80" s="9"/>
      <c r="Q80" s="9"/>
      <c r="R80" s="9"/>
      <c r="S80" s="9"/>
      <c r="T80" s="9"/>
      <c r="U80" s="9"/>
      <c r="V80" s="9">
        <v>4</v>
      </c>
      <c r="W80" s="9"/>
    </row>
    <row r="81" spans="1:23" s="20" customFormat="1" x14ac:dyDescent="0.25">
      <c r="A81" s="49">
        <v>9</v>
      </c>
      <c r="B81" s="137"/>
      <c r="C81" s="136" t="s">
        <v>70</v>
      </c>
      <c r="D81" s="9">
        <v>4</v>
      </c>
      <c r="E81" s="9"/>
      <c r="F81" s="9">
        <v>5</v>
      </c>
      <c r="G81" s="9"/>
      <c r="H81" s="9"/>
      <c r="I81" s="9">
        <v>1</v>
      </c>
      <c r="J81" s="9"/>
      <c r="K81" s="9"/>
      <c r="L81" s="9"/>
      <c r="M81" s="9">
        <v>2</v>
      </c>
      <c r="N81" s="9">
        <v>7</v>
      </c>
      <c r="O81" s="9"/>
      <c r="P81" s="9"/>
      <c r="Q81" s="9"/>
      <c r="R81" s="9"/>
      <c r="S81" s="9"/>
      <c r="T81" s="9"/>
      <c r="U81" s="9"/>
      <c r="V81" s="9"/>
      <c r="W81" s="9"/>
    </row>
    <row r="82" spans="1:23" s="20" customFormat="1" x14ac:dyDescent="0.25">
      <c r="A82" s="49">
        <v>9</v>
      </c>
      <c r="B82" s="137"/>
      <c r="C82" s="136" t="s">
        <v>72</v>
      </c>
      <c r="D82" s="9"/>
      <c r="E82" s="9"/>
      <c r="F82" s="9"/>
      <c r="G82" s="9"/>
      <c r="H82" s="9"/>
      <c r="I82" s="9"/>
      <c r="J82" s="9"/>
      <c r="K82" s="9"/>
      <c r="L82" s="9"/>
      <c r="M82" s="9"/>
      <c r="N82" s="9"/>
      <c r="O82" s="9" t="s">
        <v>25</v>
      </c>
      <c r="P82" s="9" t="s">
        <v>25</v>
      </c>
      <c r="Q82" s="9"/>
      <c r="R82" s="9"/>
      <c r="S82" s="9"/>
      <c r="T82" s="9"/>
      <c r="U82" s="9"/>
      <c r="V82" s="9"/>
      <c r="W82" s="9"/>
    </row>
    <row r="83" spans="1:23" s="20" customFormat="1" x14ac:dyDescent="0.25">
      <c r="A83" s="49">
        <v>9</v>
      </c>
      <c r="B83" s="137"/>
      <c r="C83" s="136" t="s">
        <v>73</v>
      </c>
      <c r="D83" s="9"/>
      <c r="E83" s="9"/>
      <c r="F83" s="9"/>
      <c r="G83" s="9"/>
      <c r="H83" s="9"/>
      <c r="I83" s="9"/>
      <c r="J83" s="9"/>
      <c r="K83" s="9"/>
      <c r="L83" s="9"/>
      <c r="M83" s="9"/>
      <c r="N83" s="9"/>
      <c r="O83" s="9"/>
      <c r="P83" s="9"/>
      <c r="Q83" s="9"/>
      <c r="R83" s="9"/>
      <c r="S83" s="9"/>
      <c r="T83" s="9"/>
      <c r="U83" s="9"/>
      <c r="V83" s="9"/>
      <c r="W83" s="9"/>
    </row>
    <row r="84" spans="1:23" s="20" customFormat="1" x14ac:dyDescent="0.25">
      <c r="A84" s="49">
        <v>9</v>
      </c>
      <c r="B84" s="137"/>
      <c r="C84" s="136" t="s">
        <v>74</v>
      </c>
      <c r="D84" s="9"/>
      <c r="E84" s="9"/>
      <c r="F84" s="9"/>
      <c r="G84" s="9"/>
      <c r="H84" s="9"/>
      <c r="I84" s="9"/>
      <c r="J84" s="9"/>
      <c r="K84" s="9"/>
      <c r="L84" s="9"/>
      <c r="M84" s="9"/>
      <c r="N84" s="9"/>
      <c r="O84" s="9">
        <v>1</v>
      </c>
      <c r="P84" s="9">
        <v>1</v>
      </c>
      <c r="Q84" s="9"/>
      <c r="R84" s="9"/>
      <c r="S84" s="9"/>
      <c r="T84" s="9"/>
      <c r="U84" s="9"/>
      <c r="V84" s="9"/>
      <c r="W84" s="9"/>
    </row>
    <row r="85" spans="1:23" s="20" customFormat="1" ht="51" customHeight="1" x14ac:dyDescent="0.25">
      <c r="A85" s="49">
        <v>10</v>
      </c>
      <c r="B85" s="133" t="s">
        <v>131</v>
      </c>
      <c r="C85" s="136" t="s">
        <v>63</v>
      </c>
      <c r="D85" s="9" t="s">
        <v>25</v>
      </c>
      <c r="E85" s="9" t="s">
        <v>25</v>
      </c>
      <c r="F85" s="9" t="s">
        <v>25</v>
      </c>
      <c r="G85" s="9" t="s">
        <v>25</v>
      </c>
      <c r="H85" s="9" t="s">
        <v>25</v>
      </c>
      <c r="I85" s="9" t="s">
        <v>25</v>
      </c>
      <c r="J85" s="9" t="s">
        <v>25</v>
      </c>
      <c r="K85" s="9" t="s">
        <v>25</v>
      </c>
      <c r="L85" s="9" t="s">
        <v>25</v>
      </c>
      <c r="M85" s="9" t="s">
        <v>25</v>
      </c>
      <c r="N85" s="9" t="s">
        <v>25</v>
      </c>
      <c r="O85" s="9"/>
      <c r="P85" s="9"/>
      <c r="Q85" s="9" t="s">
        <v>25</v>
      </c>
      <c r="R85" s="9" t="s">
        <v>25</v>
      </c>
      <c r="S85" s="9" t="s">
        <v>25</v>
      </c>
      <c r="T85" s="9" t="s">
        <v>25</v>
      </c>
      <c r="U85" s="9" t="s">
        <v>25</v>
      </c>
      <c r="V85" s="9" t="s">
        <v>25</v>
      </c>
      <c r="W85" s="9" t="s">
        <v>25</v>
      </c>
    </row>
    <row r="86" spans="1:23" s="20" customFormat="1" x14ac:dyDescent="0.25">
      <c r="A86" s="49">
        <v>10</v>
      </c>
      <c r="B86" s="137"/>
      <c r="C86" s="136" t="s">
        <v>64</v>
      </c>
      <c r="D86" s="9">
        <v>1</v>
      </c>
      <c r="E86" s="9">
        <v>1</v>
      </c>
      <c r="F86" s="9">
        <v>7</v>
      </c>
      <c r="G86" s="9">
        <v>5</v>
      </c>
      <c r="H86" s="9"/>
      <c r="I86" s="9">
        <v>4</v>
      </c>
      <c r="J86" s="9">
        <v>1</v>
      </c>
      <c r="K86" s="9">
        <v>5</v>
      </c>
      <c r="L86" s="9">
        <v>1</v>
      </c>
      <c r="M86" s="9"/>
      <c r="N86" s="9">
        <v>2</v>
      </c>
      <c r="O86" s="9"/>
      <c r="P86" s="9"/>
      <c r="Q86" s="9"/>
      <c r="R86" s="9">
        <v>2</v>
      </c>
      <c r="S86" s="9"/>
      <c r="T86" s="9"/>
      <c r="U86" s="9">
        <v>3</v>
      </c>
      <c r="V86" s="9">
        <v>1</v>
      </c>
      <c r="W86" s="9"/>
    </row>
    <row r="87" spans="1:23" s="20" customFormat="1" x14ac:dyDescent="0.25">
      <c r="A87" s="49">
        <v>10</v>
      </c>
      <c r="B87" s="137"/>
      <c r="C87" s="136" t="s">
        <v>65</v>
      </c>
      <c r="D87" s="9"/>
      <c r="E87" s="9"/>
      <c r="F87" s="9">
        <v>4</v>
      </c>
      <c r="G87" s="9"/>
      <c r="H87" s="9">
        <v>1</v>
      </c>
      <c r="I87" s="9">
        <v>3</v>
      </c>
      <c r="J87" s="9"/>
      <c r="K87" s="9">
        <v>1</v>
      </c>
      <c r="L87" s="9">
        <v>6</v>
      </c>
      <c r="M87" s="9">
        <v>1</v>
      </c>
      <c r="N87" s="9">
        <v>1</v>
      </c>
      <c r="O87" s="9"/>
      <c r="P87" s="9"/>
      <c r="Q87" s="9"/>
      <c r="R87" s="9">
        <v>1</v>
      </c>
      <c r="S87" s="9">
        <v>1</v>
      </c>
      <c r="T87" s="9"/>
      <c r="U87" s="9">
        <v>1</v>
      </c>
      <c r="V87" s="9"/>
      <c r="W87" s="9">
        <v>1</v>
      </c>
    </row>
    <row r="88" spans="1:23" s="20" customFormat="1" x14ac:dyDescent="0.25">
      <c r="A88" s="49">
        <v>10</v>
      </c>
      <c r="B88" s="137"/>
      <c r="C88" s="136" t="s">
        <v>66</v>
      </c>
      <c r="D88" s="9">
        <v>2</v>
      </c>
      <c r="E88" s="9"/>
      <c r="F88" s="9">
        <v>1</v>
      </c>
      <c r="G88" s="9">
        <v>1</v>
      </c>
      <c r="H88" s="9">
        <v>2</v>
      </c>
      <c r="I88" s="9">
        <v>5</v>
      </c>
      <c r="J88" s="9"/>
      <c r="K88" s="9">
        <v>2</v>
      </c>
      <c r="L88" s="9">
        <v>2</v>
      </c>
      <c r="M88" s="9">
        <v>4</v>
      </c>
      <c r="N88" s="9"/>
      <c r="O88" s="9"/>
      <c r="P88" s="9"/>
      <c r="Q88" s="9">
        <v>1</v>
      </c>
      <c r="R88" s="9">
        <v>5</v>
      </c>
      <c r="S88" s="9">
        <v>4</v>
      </c>
      <c r="T88" s="9">
        <v>1</v>
      </c>
      <c r="U88" s="9"/>
      <c r="V88" s="9"/>
      <c r="W88" s="9"/>
    </row>
    <row r="89" spans="1:23" s="20" customFormat="1" x14ac:dyDescent="0.25">
      <c r="A89" s="49">
        <v>10</v>
      </c>
      <c r="B89" s="137"/>
      <c r="C89" s="136" t="s">
        <v>67</v>
      </c>
      <c r="D89" s="9"/>
      <c r="E89" s="9">
        <v>2</v>
      </c>
      <c r="F89" s="9">
        <v>2</v>
      </c>
      <c r="G89" s="9">
        <v>2</v>
      </c>
      <c r="H89" s="9">
        <v>3</v>
      </c>
      <c r="I89" s="9">
        <v>6</v>
      </c>
      <c r="J89" s="9">
        <v>2</v>
      </c>
      <c r="K89" s="9">
        <v>4</v>
      </c>
      <c r="L89" s="9">
        <v>4</v>
      </c>
      <c r="M89" s="9"/>
      <c r="N89" s="9">
        <v>3</v>
      </c>
      <c r="O89" s="9"/>
      <c r="P89" s="9"/>
      <c r="Q89" s="9">
        <v>3</v>
      </c>
      <c r="R89" s="9">
        <v>4</v>
      </c>
      <c r="S89" s="9">
        <v>3</v>
      </c>
      <c r="T89" s="9">
        <v>2</v>
      </c>
      <c r="U89" s="9">
        <v>2</v>
      </c>
      <c r="V89" s="9">
        <v>2</v>
      </c>
      <c r="W89" s="9"/>
    </row>
    <row r="90" spans="1:23" s="20" customFormat="1" x14ac:dyDescent="0.25">
      <c r="A90" s="49">
        <v>10</v>
      </c>
      <c r="B90" s="137"/>
      <c r="C90" s="136" t="s">
        <v>68</v>
      </c>
      <c r="D90" s="9"/>
      <c r="E90" s="9">
        <v>3</v>
      </c>
      <c r="F90" s="9">
        <v>3</v>
      </c>
      <c r="G90" s="9">
        <v>6</v>
      </c>
      <c r="H90" s="9"/>
      <c r="I90" s="9">
        <v>2</v>
      </c>
      <c r="J90" s="9"/>
      <c r="K90" s="9"/>
      <c r="L90" s="9">
        <v>3</v>
      </c>
      <c r="M90" s="9">
        <v>2</v>
      </c>
      <c r="N90" s="9">
        <v>4</v>
      </c>
      <c r="O90" s="9"/>
      <c r="P90" s="9"/>
      <c r="Q90" s="9">
        <v>2</v>
      </c>
      <c r="R90" s="9">
        <v>3</v>
      </c>
      <c r="S90" s="9">
        <v>2</v>
      </c>
      <c r="T90" s="9"/>
      <c r="U90" s="9">
        <v>4</v>
      </c>
      <c r="V90" s="9"/>
      <c r="W90" s="9"/>
    </row>
    <row r="91" spans="1:23" s="20" customFormat="1" x14ac:dyDescent="0.25">
      <c r="A91" s="49">
        <v>10</v>
      </c>
      <c r="B91" s="137"/>
      <c r="C91" s="136" t="s">
        <v>69</v>
      </c>
      <c r="D91" s="9">
        <v>3</v>
      </c>
      <c r="E91" s="9"/>
      <c r="F91" s="9">
        <v>6</v>
      </c>
      <c r="G91" s="9">
        <v>3</v>
      </c>
      <c r="H91" s="9">
        <v>4</v>
      </c>
      <c r="I91" s="9">
        <v>7</v>
      </c>
      <c r="J91" s="9">
        <v>3</v>
      </c>
      <c r="K91" s="9">
        <v>3</v>
      </c>
      <c r="L91" s="9">
        <v>5</v>
      </c>
      <c r="M91" s="9"/>
      <c r="N91" s="9">
        <v>5</v>
      </c>
      <c r="O91" s="9"/>
      <c r="P91" s="9"/>
      <c r="Q91" s="9"/>
      <c r="R91" s="9"/>
      <c r="S91" s="9"/>
      <c r="T91" s="9"/>
      <c r="U91" s="9">
        <v>5</v>
      </c>
      <c r="V91" s="9">
        <v>3</v>
      </c>
      <c r="W91" s="9"/>
    </row>
    <row r="92" spans="1:23" s="20" customFormat="1" x14ac:dyDescent="0.25">
      <c r="A92" s="49">
        <v>10</v>
      </c>
      <c r="B92" s="137"/>
      <c r="C92" s="136" t="s">
        <v>70</v>
      </c>
      <c r="D92" s="9">
        <v>4</v>
      </c>
      <c r="E92" s="9"/>
      <c r="F92" s="9">
        <v>5</v>
      </c>
      <c r="G92" s="9">
        <v>4</v>
      </c>
      <c r="H92" s="9"/>
      <c r="I92" s="9">
        <v>1</v>
      </c>
      <c r="J92" s="9">
        <v>4</v>
      </c>
      <c r="K92" s="9"/>
      <c r="L92" s="9">
        <v>7</v>
      </c>
      <c r="M92" s="9">
        <v>3</v>
      </c>
      <c r="N92" s="9"/>
      <c r="O92" s="9"/>
      <c r="P92" s="9"/>
      <c r="Q92" s="9"/>
      <c r="R92" s="9"/>
      <c r="S92" s="9"/>
      <c r="T92" s="9"/>
      <c r="U92" s="9">
        <v>6</v>
      </c>
      <c r="V92" s="9"/>
      <c r="W92" s="9"/>
    </row>
    <row r="93" spans="1:23" s="20" customFormat="1" x14ac:dyDescent="0.25">
      <c r="A93" s="49">
        <v>10</v>
      </c>
      <c r="B93" s="137"/>
      <c r="C93" s="136" t="s">
        <v>72</v>
      </c>
      <c r="D93" s="9"/>
      <c r="E93" s="9"/>
      <c r="F93" s="9"/>
      <c r="G93" s="9"/>
      <c r="H93" s="9"/>
      <c r="I93" s="9"/>
      <c r="J93" s="9"/>
      <c r="K93" s="9"/>
      <c r="L93" s="9"/>
      <c r="M93" s="9"/>
      <c r="N93" s="9"/>
      <c r="O93" s="9" t="s">
        <v>25</v>
      </c>
      <c r="P93" s="9" t="s">
        <v>25</v>
      </c>
      <c r="Q93" s="9"/>
      <c r="R93" s="9"/>
      <c r="S93" s="9"/>
      <c r="T93" s="9"/>
      <c r="U93" s="9"/>
      <c r="V93" s="9"/>
      <c r="W93" s="9"/>
    </row>
    <row r="94" spans="1:23" s="20" customFormat="1" x14ac:dyDescent="0.25">
      <c r="A94" s="49">
        <v>10</v>
      </c>
      <c r="B94" s="137"/>
      <c r="C94" s="136" t="s">
        <v>73</v>
      </c>
      <c r="D94" s="9"/>
      <c r="E94" s="9"/>
      <c r="F94" s="9"/>
      <c r="G94" s="9"/>
      <c r="H94" s="9"/>
      <c r="I94" s="9"/>
      <c r="J94" s="9"/>
      <c r="K94" s="9"/>
      <c r="L94" s="9"/>
      <c r="M94" s="9"/>
      <c r="N94" s="9"/>
      <c r="O94" s="9"/>
      <c r="P94" s="9"/>
      <c r="Q94" s="9"/>
      <c r="R94" s="9"/>
      <c r="S94" s="9"/>
      <c r="T94" s="9"/>
      <c r="U94" s="9"/>
      <c r="V94" s="9"/>
      <c r="W94" s="9"/>
    </row>
    <row r="95" spans="1:23" s="20" customFormat="1" x14ac:dyDescent="0.25">
      <c r="A95" s="49">
        <v>10</v>
      </c>
      <c r="B95" s="137"/>
      <c r="C95" s="136" t="s">
        <v>74</v>
      </c>
      <c r="D95" s="9"/>
      <c r="E95" s="9"/>
      <c r="F95" s="9"/>
      <c r="G95" s="9"/>
      <c r="H95" s="9"/>
      <c r="I95" s="9"/>
      <c r="J95" s="9"/>
      <c r="K95" s="9"/>
      <c r="L95" s="9"/>
      <c r="M95" s="9"/>
      <c r="N95" s="9"/>
      <c r="O95" s="9">
        <v>1</v>
      </c>
      <c r="P95" s="9">
        <v>1</v>
      </c>
      <c r="Q95" s="9"/>
      <c r="R95" s="9"/>
      <c r="S95" s="9"/>
      <c r="T95" s="9"/>
      <c r="U95" s="9"/>
      <c r="V95" s="9"/>
      <c r="W95" s="9"/>
    </row>
    <row r="96" spans="1:23" s="20" customFormat="1" x14ac:dyDescent="0.25">
      <c r="A96" s="49">
        <v>10</v>
      </c>
      <c r="B96" s="137"/>
      <c r="C96" s="136" t="s">
        <v>71</v>
      </c>
      <c r="D96" s="9"/>
      <c r="E96" s="9"/>
      <c r="F96" s="9"/>
      <c r="G96" s="9"/>
      <c r="H96" s="9"/>
      <c r="I96" s="9"/>
      <c r="J96" s="9"/>
      <c r="K96" s="9"/>
      <c r="L96" s="9"/>
      <c r="M96" s="9"/>
      <c r="N96" s="9"/>
      <c r="O96" s="9"/>
      <c r="P96" s="9"/>
      <c r="Q96" s="9"/>
      <c r="R96" s="9"/>
      <c r="S96" s="9"/>
      <c r="T96" s="9"/>
      <c r="U96" s="9"/>
      <c r="V96" s="9"/>
      <c r="W96" s="9"/>
    </row>
    <row r="97" spans="1:23" s="20" customFormat="1" ht="32.25" customHeight="1" x14ac:dyDescent="0.25">
      <c r="A97" s="49">
        <v>11</v>
      </c>
      <c r="B97" s="133" t="s">
        <v>82</v>
      </c>
      <c r="C97" s="136" t="s">
        <v>83</v>
      </c>
      <c r="D97" s="9">
        <v>1</v>
      </c>
      <c r="E97" s="9">
        <v>1</v>
      </c>
      <c r="F97" s="9">
        <v>2</v>
      </c>
      <c r="G97" s="9"/>
      <c r="H97" s="9">
        <v>2</v>
      </c>
      <c r="I97" s="9">
        <v>2</v>
      </c>
      <c r="J97" s="9">
        <v>1</v>
      </c>
      <c r="K97" s="9">
        <v>2</v>
      </c>
      <c r="L97" s="9">
        <v>1</v>
      </c>
      <c r="M97" s="9"/>
      <c r="N97" s="9"/>
      <c r="O97" s="9"/>
      <c r="P97" s="9"/>
      <c r="Q97" s="9"/>
      <c r="R97" s="9">
        <v>1</v>
      </c>
      <c r="S97" s="9"/>
      <c r="T97" s="9"/>
      <c r="U97" s="9">
        <v>1</v>
      </c>
      <c r="V97" s="9">
        <v>1</v>
      </c>
      <c r="W97" s="9"/>
    </row>
    <row r="98" spans="1:23" s="20" customFormat="1" x14ac:dyDescent="0.25">
      <c r="A98" s="49">
        <v>11</v>
      </c>
      <c r="B98" s="137"/>
      <c r="C98" s="136" t="s">
        <v>84</v>
      </c>
      <c r="D98" s="9"/>
      <c r="E98" s="9"/>
      <c r="F98" s="9">
        <v>3</v>
      </c>
      <c r="G98" s="9">
        <v>1</v>
      </c>
      <c r="H98" s="9">
        <v>3</v>
      </c>
      <c r="I98" s="9">
        <v>3</v>
      </c>
      <c r="J98" s="9"/>
      <c r="K98" s="9"/>
      <c r="L98" s="9"/>
      <c r="M98" s="9">
        <v>1</v>
      </c>
      <c r="N98" s="9">
        <v>1</v>
      </c>
      <c r="O98" s="9">
        <v>1</v>
      </c>
      <c r="P98" s="9">
        <v>1</v>
      </c>
      <c r="Q98" s="9"/>
      <c r="R98" s="9"/>
      <c r="S98" s="9"/>
      <c r="T98" s="9">
        <v>1</v>
      </c>
      <c r="U98" s="9"/>
      <c r="V98" s="9"/>
      <c r="W98" s="9">
        <v>1</v>
      </c>
    </row>
    <row r="99" spans="1:23" s="20" customFormat="1" x14ac:dyDescent="0.25">
      <c r="A99" s="49">
        <v>11</v>
      </c>
      <c r="B99" s="137"/>
      <c r="C99" s="136" t="s">
        <v>85</v>
      </c>
      <c r="D99" s="9">
        <v>2</v>
      </c>
      <c r="E99" s="9"/>
      <c r="F99" s="9">
        <v>1</v>
      </c>
      <c r="G99" s="9">
        <v>3</v>
      </c>
      <c r="H99" s="9">
        <v>1</v>
      </c>
      <c r="I99" s="9">
        <v>1</v>
      </c>
      <c r="J99" s="9"/>
      <c r="K99" s="9"/>
      <c r="L99" s="9"/>
      <c r="M99" s="9"/>
      <c r="N99" s="9"/>
      <c r="O99" s="9"/>
      <c r="P99" s="9"/>
      <c r="Q99" s="9"/>
      <c r="R99" s="9"/>
      <c r="S99" s="9">
        <v>1</v>
      </c>
      <c r="T99" s="9"/>
      <c r="U99" s="9">
        <v>2</v>
      </c>
      <c r="V99" s="9">
        <v>2</v>
      </c>
      <c r="W99" s="9"/>
    </row>
    <row r="100" spans="1:23" s="20" customFormat="1" x14ac:dyDescent="0.25">
      <c r="A100" s="49">
        <v>11</v>
      </c>
      <c r="B100" s="137"/>
      <c r="C100" s="136" t="s">
        <v>86</v>
      </c>
      <c r="D100" s="9">
        <v>3</v>
      </c>
      <c r="E100" s="9"/>
      <c r="F100" s="9">
        <v>4</v>
      </c>
      <c r="G100" s="9">
        <v>2</v>
      </c>
      <c r="H100" s="9">
        <v>4</v>
      </c>
      <c r="I100" s="9"/>
      <c r="J100" s="9">
        <v>2</v>
      </c>
      <c r="K100" s="9">
        <v>1</v>
      </c>
      <c r="L100" s="9"/>
      <c r="M100" s="9"/>
      <c r="N100" s="9"/>
      <c r="O100" s="9"/>
      <c r="P100" s="9"/>
      <c r="Q100" s="9">
        <v>1</v>
      </c>
      <c r="R100" s="9"/>
      <c r="S100" s="9"/>
      <c r="T100" s="9"/>
      <c r="U100" s="9">
        <v>3</v>
      </c>
      <c r="V100" s="9">
        <v>3</v>
      </c>
      <c r="W100" s="9"/>
    </row>
    <row r="101" spans="1:23" s="20" customFormat="1" x14ac:dyDescent="0.25">
      <c r="A101" s="49">
        <v>11</v>
      </c>
      <c r="B101" s="137"/>
      <c r="C101" s="136" t="s">
        <v>87</v>
      </c>
      <c r="D101" s="9"/>
      <c r="E101" s="9"/>
      <c r="F101" s="9">
        <v>6</v>
      </c>
      <c r="G101" s="9"/>
      <c r="H101" s="9"/>
      <c r="I101" s="9"/>
      <c r="J101" s="9"/>
      <c r="K101" s="9"/>
      <c r="L101" s="9"/>
      <c r="M101" s="9"/>
      <c r="N101" s="9"/>
      <c r="O101" s="9"/>
      <c r="P101" s="9"/>
      <c r="Q101" s="9"/>
      <c r="R101" s="9"/>
      <c r="S101" s="9"/>
      <c r="T101" s="9"/>
      <c r="U101" s="9"/>
      <c r="V101" s="9"/>
      <c r="W101" s="9"/>
    </row>
    <row r="102" spans="1:23" s="20" customFormat="1" x14ac:dyDescent="0.25">
      <c r="A102" s="49">
        <v>11</v>
      </c>
      <c r="B102" s="137"/>
      <c r="C102" s="136" t="s">
        <v>88</v>
      </c>
      <c r="D102" s="9"/>
      <c r="E102" s="9"/>
      <c r="F102" s="9">
        <v>5</v>
      </c>
      <c r="G102" s="9">
        <v>4</v>
      </c>
      <c r="H102" s="9"/>
      <c r="I102" s="9"/>
      <c r="J102" s="9"/>
      <c r="K102" s="9"/>
      <c r="L102" s="9"/>
      <c r="M102" s="9"/>
      <c r="N102" s="9">
        <v>2</v>
      </c>
      <c r="O102" s="9"/>
      <c r="P102" s="9"/>
      <c r="Q102" s="9"/>
      <c r="R102" s="9"/>
      <c r="S102" s="9"/>
      <c r="T102" s="9"/>
      <c r="U102" s="9"/>
      <c r="V102" s="9"/>
      <c r="W102" s="9"/>
    </row>
    <row r="103" spans="1:23" s="20" customFormat="1" x14ac:dyDescent="0.25">
      <c r="A103" s="49">
        <v>11</v>
      </c>
      <c r="B103" s="53"/>
      <c r="C103" s="136" t="s">
        <v>71</v>
      </c>
      <c r="D103" s="9"/>
      <c r="E103" s="9"/>
      <c r="F103" s="9"/>
      <c r="G103" s="9"/>
      <c r="H103" s="9"/>
      <c r="I103" s="9"/>
      <c r="J103" s="9"/>
      <c r="K103" s="9"/>
      <c r="L103" s="9"/>
      <c r="M103" s="9"/>
      <c r="N103" s="9"/>
      <c r="O103" s="9"/>
      <c r="P103" s="9"/>
      <c r="Q103" s="9"/>
      <c r="R103" s="9"/>
      <c r="S103" s="9"/>
      <c r="T103" s="9"/>
      <c r="U103" s="9"/>
      <c r="V103" s="9"/>
      <c r="W103" s="9"/>
    </row>
    <row r="104" spans="1:23" s="20" customFormat="1" x14ac:dyDescent="0.25">
      <c r="A104" s="11"/>
      <c r="B104" s="21"/>
      <c r="C104" s="21"/>
      <c r="D104" s="12"/>
      <c r="E104" s="12"/>
      <c r="F104" s="12"/>
      <c r="G104" s="12"/>
      <c r="H104" s="12"/>
      <c r="I104" s="12"/>
      <c r="J104" s="12"/>
      <c r="K104" s="12"/>
      <c r="L104" s="12"/>
      <c r="M104" s="12"/>
      <c r="N104" s="12"/>
      <c r="O104" s="12"/>
      <c r="P104" s="12"/>
      <c r="Q104" s="12"/>
      <c r="R104" s="12"/>
      <c r="S104" s="12"/>
      <c r="T104" s="12"/>
      <c r="U104" s="12"/>
      <c r="V104" s="12"/>
      <c r="W104" s="12"/>
    </row>
    <row r="105" spans="1:23" s="20" customFormat="1" x14ac:dyDescent="0.25">
      <c r="A105" s="11"/>
      <c r="B105" s="21"/>
      <c r="C105" s="21"/>
      <c r="D105" s="12"/>
      <c r="E105" s="12"/>
      <c r="F105" s="12"/>
      <c r="G105" s="12"/>
      <c r="H105" s="12"/>
      <c r="I105" s="12"/>
      <c r="J105" s="12"/>
      <c r="K105" s="12"/>
      <c r="L105" s="12"/>
      <c r="M105" s="12"/>
      <c r="N105" s="12"/>
      <c r="O105" s="12"/>
      <c r="P105" s="12"/>
      <c r="Q105" s="12"/>
      <c r="R105" s="12"/>
      <c r="S105" s="12"/>
      <c r="T105" s="12"/>
      <c r="U105" s="12"/>
      <c r="V105" s="12"/>
      <c r="W105" s="12"/>
    </row>
    <row r="106" spans="1:23" s="20" customFormat="1" x14ac:dyDescent="0.25">
      <c r="A106" s="11"/>
      <c r="B106" s="21"/>
      <c r="C106" s="21"/>
      <c r="D106" s="12"/>
      <c r="E106" s="12"/>
      <c r="F106" s="12"/>
      <c r="G106" s="12"/>
      <c r="H106" s="12"/>
      <c r="I106" s="12"/>
      <c r="J106" s="12"/>
      <c r="K106" s="12"/>
      <c r="L106" s="12"/>
      <c r="M106" s="12"/>
      <c r="N106" s="12"/>
      <c r="O106" s="12"/>
      <c r="P106" s="12"/>
      <c r="Q106" s="12"/>
      <c r="R106" s="12"/>
      <c r="S106" s="12"/>
      <c r="T106" s="12"/>
      <c r="U106" s="12"/>
      <c r="V106" s="12"/>
      <c r="W106" s="12"/>
    </row>
    <row r="109" spans="1:23" s="20" customFormat="1" x14ac:dyDescent="0.25">
      <c r="A109" s="11"/>
      <c r="B109" s="22"/>
      <c r="C109" s="21"/>
      <c r="D109" s="12"/>
      <c r="E109" s="12"/>
      <c r="F109" s="18"/>
      <c r="G109" s="18"/>
      <c r="H109" s="18"/>
      <c r="I109" s="18"/>
      <c r="J109" s="12"/>
      <c r="K109" s="12"/>
      <c r="L109" s="12"/>
      <c r="M109" s="12"/>
      <c r="N109" s="12"/>
      <c r="O109" s="12"/>
      <c r="P109" s="12"/>
      <c r="Q109" s="12"/>
      <c r="R109" s="12"/>
      <c r="S109" s="12"/>
      <c r="T109" s="12"/>
      <c r="U109" s="12"/>
      <c r="V109" s="12"/>
      <c r="W109" s="12"/>
    </row>
    <row r="122" spans="1:6" s="12" customFormat="1" x14ac:dyDescent="0.25">
      <c r="A122" s="11"/>
      <c r="B122" s="21"/>
      <c r="C122" s="21"/>
      <c r="D122" s="21"/>
      <c r="E122" s="21"/>
      <c r="F122" s="21"/>
    </row>
    <row r="123" spans="1:6" s="12" customFormat="1" x14ac:dyDescent="0.25">
      <c r="A123" s="11"/>
      <c r="B123" s="21"/>
      <c r="C123" s="21"/>
      <c r="D123" s="21"/>
      <c r="E123" s="21"/>
      <c r="F123" s="21"/>
    </row>
  </sheetData>
  <autoFilter ref="A3:W103"/>
  <mergeCells count="1">
    <mergeCell ref="B33:B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topLeftCell="B80" zoomScaleNormal="100" workbookViewId="0">
      <selection activeCell="B91" sqref="B91"/>
    </sheetView>
  </sheetViews>
  <sheetFormatPr baseColWidth="10" defaultRowHeight="15" x14ac:dyDescent="0.25"/>
  <cols>
    <col min="1" max="1" width="4.140625" style="24" customWidth="1"/>
    <col min="2" max="2" width="75.28515625" style="24" customWidth="1"/>
    <col min="3" max="3" width="80.42578125" style="24" bestFit="1" customWidth="1"/>
    <col min="4" max="4" width="17.42578125" style="24" customWidth="1"/>
    <col min="5" max="9" width="11.42578125" style="24"/>
    <col min="10" max="10" width="29.7109375" style="24" customWidth="1"/>
    <col min="11" max="16384" width="11.42578125" style="24"/>
  </cols>
  <sheetData>
    <row r="1" spans="1:23" x14ac:dyDescent="0.25">
      <c r="A1" s="23" t="s">
        <v>210</v>
      </c>
      <c r="B1" s="23"/>
      <c r="C1" s="23"/>
      <c r="D1" s="23"/>
      <c r="E1" s="23"/>
      <c r="F1" s="1"/>
      <c r="G1" s="1"/>
      <c r="H1" s="1"/>
      <c r="I1" s="1"/>
      <c r="J1" s="1"/>
      <c r="K1" s="1"/>
      <c r="L1" s="1"/>
      <c r="M1" s="1"/>
      <c r="N1" s="1"/>
      <c r="O1" s="1"/>
      <c r="P1" s="1"/>
      <c r="Q1" s="1"/>
      <c r="R1" s="1"/>
      <c r="S1" s="1"/>
      <c r="T1" s="1"/>
      <c r="U1" s="1"/>
      <c r="V1" s="1"/>
      <c r="W1" s="1"/>
    </row>
    <row r="2" spans="1:23" x14ac:dyDescent="0.25">
      <c r="A2" s="2"/>
      <c r="B2" s="1"/>
      <c r="C2" s="1"/>
      <c r="D2" s="1"/>
      <c r="E2" s="1"/>
      <c r="F2" s="1"/>
      <c r="G2" s="1"/>
      <c r="H2" s="1"/>
      <c r="I2" s="1"/>
      <c r="J2" s="1"/>
      <c r="K2" s="1"/>
      <c r="L2" s="1"/>
      <c r="M2" s="1"/>
      <c r="N2" s="1"/>
      <c r="O2" s="1"/>
      <c r="P2" s="1"/>
      <c r="Q2" s="1"/>
      <c r="R2" s="1"/>
      <c r="S2" s="1"/>
      <c r="T2" s="1"/>
      <c r="U2" s="1"/>
      <c r="V2" s="1"/>
      <c r="W2" s="1"/>
    </row>
    <row r="3" spans="1:23" x14ac:dyDescent="0.25">
      <c r="A3" s="3"/>
      <c r="B3" s="5" t="s">
        <v>1</v>
      </c>
      <c r="C3" s="5" t="s">
        <v>2</v>
      </c>
      <c r="D3" s="5" t="s">
        <v>3</v>
      </c>
      <c r="E3" s="5" t="s">
        <v>4</v>
      </c>
      <c r="F3" s="5" t="s">
        <v>5</v>
      </c>
      <c r="G3" s="5" t="s">
        <v>6</v>
      </c>
      <c r="H3" s="5" t="s">
        <v>7</v>
      </c>
      <c r="I3" s="5" t="s">
        <v>8</v>
      </c>
      <c r="J3" s="5" t="s">
        <v>9</v>
      </c>
      <c r="K3" s="5" t="s">
        <v>10</v>
      </c>
      <c r="L3" s="5" t="s">
        <v>11</v>
      </c>
      <c r="M3" s="5" t="s">
        <v>12</v>
      </c>
      <c r="N3" s="5" t="s">
        <v>13</v>
      </c>
      <c r="O3" s="5" t="s">
        <v>14</v>
      </c>
      <c r="P3" s="5" t="s">
        <v>15</v>
      </c>
      <c r="Q3" s="5" t="s">
        <v>16</v>
      </c>
      <c r="R3" s="5" t="s">
        <v>17</v>
      </c>
      <c r="S3" s="5" t="s">
        <v>18</v>
      </c>
      <c r="T3" s="5" t="s">
        <v>19</v>
      </c>
      <c r="U3" s="5" t="s">
        <v>20</v>
      </c>
      <c r="V3" s="5" t="s">
        <v>21</v>
      </c>
      <c r="W3" s="5" t="s">
        <v>22</v>
      </c>
    </row>
    <row r="4" spans="1:23" x14ac:dyDescent="0.25">
      <c r="A4" s="14">
        <v>1</v>
      </c>
      <c r="B4" s="147" t="s">
        <v>23</v>
      </c>
      <c r="C4" s="9" t="s">
        <v>24</v>
      </c>
      <c r="D4" s="6">
        <v>1</v>
      </c>
      <c r="E4" s="6">
        <v>1</v>
      </c>
      <c r="F4" s="6">
        <v>1</v>
      </c>
      <c r="G4" s="6">
        <v>1</v>
      </c>
      <c r="H4" s="6">
        <v>1</v>
      </c>
      <c r="I4" s="6">
        <v>1</v>
      </c>
      <c r="J4" s="6">
        <v>1</v>
      </c>
      <c r="K4" s="6">
        <v>1</v>
      </c>
      <c r="L4" s="6">
        <v>1</v>
      </c>
      <c r="M4" s="6"/>
      <c r="N4" s="6">
        <v>1</v>
      </c>
      <c r="O4" s="6">
        <v>1</v>
      </c>
      <c r="P4" s="6">
        <v>1</v>
      </c>
      <c r="Q4" s="6">
        <v>1</v>
      </c>
      <c r="R4" s="6">
        <v>1</v>
      </c>
      <c r="S4" s="6">
        <v>1</v>
      </c>
      <c r="T4" s="6"/>
      <c r="U4" s="6"/>
      <c r="V4" s="6">
        <v>1</v>
      </c>
      <c r="W4" s="6">
        <v>1</v>
      </c>
    </row>
    <row r="5" spans="1:23" x14ac:dyDescent="0.25">
      <c r="A5" s="14">
        <v>1</v>
      </c>
      <c r="B5" s="148"/>
      <c r="C5" s="9" t="s">
        <v>144</v>
      </c>
      <c r="D5" s="6"/>
      <c r="E5" s="6"/>
      <c r="F5" s="6"/>
      <c r="G5" s="6"/>
      <c r="H5" s="6"/>
      <c r="I5" s="6"/>
      <c r="J5" s="6"/>
      <c r="K5" s="6"/>
      <c r="L5" s="6"/>
      <c r="M5" s="6">
        <v>1</v>
      </c>
      <c r="N5" s="6"/>
      <c r="O5" s="6"/>
      <c r="P5" s="6"/>
      <c r="Q5" s="6"/>
      <c r="R5" s="6"/>
      <c r="S5" s="6"/>
      <c r="T5" s="6">
        <v>1</v>
      </c>
      <c r="U5" s="6">
        <v>1</v>
      </c>
      <c r="V5" s="6">
        <v>2</v>
      </c>
      <c r="W5" s="6"/>
    </row>
    <row r="6" spans="1:23" x14ac:dyDescent="0.25">
      <c r="A6" s="14">
        <v>1</v>
      </c>
      <c r="B6" s="149"/>
      <c r="C6" s="9" t="s">
        <v>26</v>
      </c>
      <c r="D6" s="6"/>
      <c r="E6" s="6"/>
      <c r="F6" s="6"/>
      <c r="G6" s="6"/>
      <c r="H6" s="6"/>
      <c r="I6" s="6"/>
      <c r="J6" s="6"/>
      <c r="K6" s="6"/>
      <c r="L6" s="6"/>
      <c r="M6" s="6"/>
      <c r="N6" s="6"/>
      <c r="O6" s="6"/>
      <c r="P6" s="6"/>
      <c r="Q6" s="6"/>
      <c r="R6" s="6"/>
      <c r="S6" s="6"/>
      <c r="T6" s="6"/>
      <c r="U6" s="6"/>
      <c r="V6" s="6"/>
      <c r="W6" s="6"/>
    </row>
    <row r="7" spans="1:23" x14ac:dyDescent="0.25">
      <c r="A7" s="14">
        <v>2</v>
      </c>
      <c r="B7" s="147" t="s">
        <v>95</v>
      </c>
      <c r="C7" s="9" t="s">
        <v>96</v>
      </c>
      <c r="D7" s="6"/>
      <c r="E7" s="6" t="s">
        <v>25</v>
      </c>
      <c r="F7" s="6"/>
      <c r="G7" s="6"/>
      <c r="H7" s="6"/>
      <c r="I7" s="6"/>
      <c r="J7" s="6"/>
      <c r="K7" s="6"/>
      <c r="L7" s="6"/>
      <c r="M7" s="6"/>
      <c r="N7" s="6" t="s">
        <v>25</v>
      </c>
      <c r="O7" s="6"/>
      <c r="P7" s="6"/>
      <c r="Q7" s="6"/>
      <c r="R7" s="6"/>
      <c r="S7" s="6" t="s">
        <v>25</v>
      </c>
      <c r="T7" s="6"/>
      <c r="U7" s="6"/>
      <c r="V7" s="6"/>
      <c r="W7" s="6"/>
    </row>
    <row r="8" spans="1:23" x14ac:dyDescent="0.25">
      <c r="A8" s="14">
        <v>2</v>
      </c>
      <c r="B8" s="148"/>
      <c r="C8" s="9" t="s">
        <v>97</v>
      </c>
      <c r="D8" s="6" t="s">
        <v>25</v>
      </c>
      <c r="E8" s="6"/>
      <c r="F8" s="6" t="s">
        <v>25</v>
      </c>
      <c r="G8" s="6" t="s">
        <v>25</v>
      </c>
      <c r="H8" s="6" t="s">
        <v>25</v>
      </c>
      <c r="I8" s="6" t="s">
        <v>25</v>
      </c>
      <c r="J8" s="6"/>
      <c r="K8" s="6" t="s">
        <v>25</v>
      </c>
      <c r="L8" s="6" t="s">
        <v>25</v>
      </c>
      <c r="M8" s="6" t="s">
        <v>25</v>
      </c>
      <c r="N8" s="6"/>
      <c r="O8" s="6" t="s">
        <v>25</v>
      </c>
      <c r="P8" s="6" t="s">
        <v>25</v>
      </c>
      <c r="Q8" s="6" t="s">
        <v>25</v>
      </c>
      <c r="R8" s="6" t="s">
        <v>25</v>
      </c>
      <c r="S8" s="6"/>
      <c r="T8" s="6"/>
      <c r="U8" s="6" t="s">
        <v>25</v>
      </c>
      <c r="V8" s="6" t="s">
        <v>25</v>
      </c>
      <c r="W8" s="6" t="s">
        <v>25</v>
      </c>
    </row>
    <row r="9" spans="1:23" x14ac:dyDescent="0.25">
      <c r="A9" s="14">
        <v>2</v>
      </c>
      <c r="B9" s="148"/>
      <c r="C9" s="9" t="s">
        <v>98</v>
      </c>
      <c r="D9" s="6"/>
      <c r="E9" s="6"/>
      <c r="F9" s="6"/>
      <c r="G9" s="6"/>
      <c r="H9" s="6"/>
      <c r="I9" s="6"/>
      <c r="J9" s="6" t="s">
        <v>25</v>
      </c>
      <c r="K9" s="6"/>
      <c r="L9" s="6"/>
      <c r="M9" s="6"/>
      <c r="N9" s="6"/>
      <c r="O9" s="6"/>
      <c r="P9" s="6"/>
      <c r="Q9" s="6"/>
      <c r="R9" s="6"/>
      <c r="S9" s="6"/>
      <c r="T9" s="6" t="s">
        <v>25</v>
      </c>
      <c r="U9" s="6"/>
      <c r="V9" s="6"/>
      <c r="W9" s="6"/>
    </row>
    <row r="10" spans="1:23" x14ac:dyDescent="0.25">
      <c r="A10" s="14">
        <v>2</v>
      </c>
      <c r="B10" s="149"/>
      <c r="C10" s="9" t="s">
        <v>99</v>
      </c>
      <c r="D10" s="6"/>
      <c r="E10" s="6"/>
      <c r="F10" s="6"/>
      <c r="G10" s="6"/>
      <c r="H10" s="6"/>
      <c r="I10" s="6"/>
      <c r="J10" s="6"/>
      <c r="K10" s="6"/>
      <c r="L10" s="6"/>
      <c r="M10" s="6"/>
      <c r="N10" s="6"/>
      <c r="O10" s="6"/>
      <c r="P10" s="6"/>
      <c r="Q10" s="6"/>
      <c r="R10" s="6"/>
      <c r="S10" s="6"/>
      <c r="T10" s="6"/>
      <c r="U10" s="6"/>
      <c r="V10" s="6"/>
      <c r="W10" s="6"/>
    </row>
    <row r="11" spans="1:23" x14ac:dyDescent="0.25">
      <c r="A11" s="14">
        <v>3</v>
      </c>
      <c r="B11" s="138" t="s">
        <v>46</v>
      </c>
      <c r="C11" s="3" t="s">
        <v>137</v>
      </c>
      <c r="D11" s="6"/>
      <c r="E11" s="6"/>
      <c r="F11" s="6"/>
      <c r="G11" s="6"/>
      <c r="H11" s="6"/>
      <c r="I11" s="6"/>
      <c r="J11" s="6"/>
      <c r="K11" s="6"/>
      <c r="L11" s="6"/>
      <c r="M11" s="6"/>
      <c r="N11" s="6"/>
      <c r="O11" s="6"/>
      <c r="P11" s="6"/>
      <c r="Q11" s="6"/>
      <c r="R11" s="6"/>
      <c r="S11" s="6"/>
      <c r="T11" s="6"/>
      <c r="U11" s="6"/>
      <c r="V11" s="6"/>
      <c r="W11" s="6"/>
    </row>
    <row r="12" spans="1:23" x14ac:dyDescent="0.25">
      <c r="A12" s="14">
        <v>3</v>
      </c>
      <c r="B12" s="139"/>
      <c r="C12" s="7" t="s">
        <v>47</v>
      </c>
      <c r="D12" s="6" t="s">
        <v>48</v>
      </c>
      <c r="E12" s="6" t="s">
        <v>48</v>
      </c>
      <c r="F12" s="6" t="s">
        <v>50</v>
      </c>
      <c r="G12" s="6" t="s">
        <v>50</v>
      </c>
      <c r="H12" s="6" t="s">
        <v>48</v>
      </c>
      <c r="I12" s="6" t="s">
        <v>50</v>
      </c>
      <c r="J12" s="6" t="s">
        <v>61</v>
      </c>
      <c r="K12" s="6" t="s">
        <v>48</v>
      </c>
      <c r="L12" s="6" t="s">
        <v>48</v>
      </c>
      <c r="M12" s="6" t="s">
        <v>50</v>
      </c>
      <c r="N12" s="6" t="s">
        <v>50</v>
      </c>
      <c r="O12" s="6" t="s">
        <v>50</v>
      </c>
      <c r="P12" s="6" t="s">
        <v>50</v>
      </c>
      <c r="Q12" s="6" t="s">
        <v>48</v>
      </c>
      <c r="R12" s="6" t="s">
        <v>50</v>
      </c>
      <c r="S12" s="6" t="s">
        <v>50</v>
      </c>
      <c r="T12" s="6" t="s">
        <v>48</v>
      </c>
      <c r="U12" s="6" t="s">
        <v>48</v>
      </c>
      <c r="V12" s="6" t="s">
        <v>50</v>
      </c>
      <c r="W12" s="6" t="s">
        <v>48</v>
      </c>
    </row>
    <row r="13" spans="1:23" x14ac:dyDescent="0.25">
      <c r="A13" s="14">
        <v>3</v>
      </c>
      <c r="B13" s="139"/>
      <c r="C13" s="9" t="s">
        <v>49</v>
      </c>
      <c r="D13" s="6" t="s">
        <v>48</v>
      </c>
      <c r="E13" s="6" t="s">
        <v>50</v>
      </c>
      <c r="F13" s="6" t="s">
        <v>50</v>
      </c>
      <c r="G13" s="6" t="s">
        <v>50</v>
      </c>
      <c r="H13" s="6" t="s">
        <v>48</v>
      </c>
      <c r="I13" s="6" t="s">
        <v>50</v>
      </c>
      <c r="J13" s="6" t="s">
        <v>48</v>
      </c>
      <c r="K13" s="6" t="s">
        <v>50</v>
      </c>
      <c r="L13" s="6" t="s">
        <v>50</v>
      </c>
      <c r="M13" s="6" t="s">
        <v>48</v>
      </c>
      <c r="N13" s="6" t="s">
        <v>50</v>
      </c>
      <c r="O13" s="6" t="s">
        <v>48</v>
      </c>
      <c r="P13" s="6" t="s">
        <v>48</v>
      </c>
      <c r="Q13" s="6" t="s">
        <v>61</v>
      </c>
      <c r="R13" s="6" t="s">
        <v>50</v>
      </c>
      <c r="S13" s="6" t="s">
        <v>50</v>
      </c>
      <c r="T13" s="6" t="s">
        <v>48</v>
      </c>
      <c r="U13" s="6" t="s">
        <v>50</v>
      </c>
      <c r="V13" s="6" t="s">
        <v>48</v>
      </c>
      <c r="W13" s="6" t="s">
        <v>48</v>
      </c>
    </row>
    <row r="14" spans="1:23" x14ac:dyDescent="0.25">
      <c r="A14" s="14">
        <v>3</v>
      </c>
      <c r="B14" s="139"/>
      <c r="C14" s="9" t="s">
        <v>51</v>
      </c>
      <c r="D14" s="6" t="s">
        <v>48</v>
      </c>
      <c r="E14" s="6" t="s">
        <v>48</v>
      </c>
      <c r="F14" s="6" t="s">
        <v>50</v>
      </c>
      <c r="G14" s="6" t="s">
        <v>48</v>
      </c>
      <c r="H14" s="6" t="s">
        <v>48</v>
      </c>
      <c r="I14" s="6" t="s">
        <v>50</v>
      </c>
      <c r="J14" s="6" t="s">
        <v>61</v>
      </c>
      <c r="K14" s="6" t="s">
        <v>48</v>
      </c>
      <c r="L14" s="6" t="s">
        <v>61</v>
      </c>
      <c r="M14" s="6" t="s">
        <v>48</v>
      </c>
      <c r="N14" s="6" t="s">
        <v>50</v>
      </c>
      <c r="O14" s="6" t="s">
        <v>50</v>
      </c>
      <c r="P14" s="6" t="s">
        <v>48</v>
      </c>
      <c r="Q14" s="6" t="s">
        <v>48</v>
      </c>
      <c r="R14" s="6" t="s">
        <v>50</v>
      </c>
      <c r="S14" s="6" t="s">
        <v>50</v>
      </c>
      <c r="T14" s="6" t="s">
        <v>48</v>
      </c>
      <c r="U14" s="6" t="s">
        <v>48</v>
      </c>
      <c r="V14" s="6" t="s">
        <v>61</v>
      </c>
      <c r="W14" s="6" t="s">
        <v>61</v>
      </c>
    </row>
    <row r="15" spans="1:23" x14ac:dyDescent="0.25">
      <c r="A15" s="14">
        <v>3</v>
      </c>
      <c r="B15" s="139"/>
      <c r="C15" s="8" t="s">
        <v>52</v>
      </c>
      <c r="D15" s="6" t="s">
        <v>48</v>
      </c>
      <c r="E15" s="6" t="s">
        <v>50</v>
      </c>
      <c r="F15" s="6" t="s">
        <v>50</v>
      </c>
      <c r="G15" s="6" t="s">
        <v>48</v>
      </c>
      <c r="H15" s="6" t="s">
        <v>50</v>
      </c>
      <c r="I15" s="6" t="s">
        <v>48</v>
      </c>
      <c r="J15" s="6" t="s">
        <v>61</v>
      </c>
      <c r="K15" s="6" t="s">
        <v>48</v>
      </c>
      <c r="L15" s="6" t="s">
        <v>50</v>
      </c>
      <c r="M15" s="6" t="s">
        <v>48</v>
      </c>
      <c r="N15" s="6" t="s">
        <v>50</v>
      </c>
      <c r="O15" s="6" t="s">
        <v>50</v>
      </c>
      <c r="P15" s="6" t="s">
        <v>50</v>
      </c>
      <c r="Q15" s="6" t="s">
        <v>48</v>
      </c>
      <c r="R15" s="6" t="s">
        <v>50</v>
      </c>
      <c r="S15" s="6" t="s">
        <v>50</v>
      </c>
      <c r="T15" s="6" t="s">
        <v>48</v>
      </c>
      <c r="U15" s="6" t="s">
        <v>50</v>
      </c>
      <c r="V15" s="6" t="s">
        <v>48</v>
      </c>
      <c r="W15" s="6" t="s">
        <v>50</v>
      </c>
    </row>
    <row r="16" spans="1:23" x14ac:dyDescent="0.25">
      <c r="A16" s="14">
        <v>3</v>
      </c>
      <c r="B16" s="139"/>
      <c r="C16" s="9" t="s">
        <v>53</v>
      </c>
      <c r="D16" s="6" t="s">
        <v>48</v>
      </c>
      <c r="E16" s="6" t="s">
        <v>50</v>
      </c>
      <c r="F16" s="6" t="s">
        <v>50</v>
      </c>
      <c r="G16" s="6" t="s">
        <v>48</v>
      </c>
      <c r="H16" s="6" t="s">
        <v>48</v>
      </c>
      <c r="I16" s="6" t="s">
        <v>50</v>
      </c>
      <c r="J16" s="6" t="s">
        <v>48</v>
      </c>
      <c r="K16" s="6" t="s">
        <v>50</v>
      </c>
      <c r="L16" s="6" t="s">
        <v>48</v>
      </c>
      <c r="M16" s="6" t="s">
        <v>50</v>
      </c>
      <c r="N16" s="6" t="s">
        <v>50</v>
      </c>
      <c r="O16" s="6" t="s">
        <v>48</v>
      </c>
      <c r="P16" s="6" t="s">
        <v>50</v>
      </c>
      <c r="Q16" s="6" t="s">
        <v>61</v>
      </c>
      <c r="R16" s="6" t="s">
        <v>50</v>
      </c>
      <c r="S16" s="6" t="s">
        <v>50</v>
      </c>
      <c r="T16" s="6" t="s">
        <v>48</v>
      </c>
      <c r="U16" s="6" t="s">
        <v>48</v>
      </c>
      <c r="V16" s="6" t="s">
        <v>48</v>
      </c>
      <c r="W16" s="6" t="s">
        <v>48</v>
      </c>
    </row>
    <row r="17" spans="1:23" x14ac:dyDescent="0.25">
      <c r="A17" s="14">
        <v>3</v>
      </c>
      <c r="B17" s="139"/>
      <c r="C17" s="9" t="s">
        <v>54</v>
      </c>
      <c r="D17" s="6" t="s">
        <v>50</v>
      </c>
      <c r="E17" s="6" t="s">
        <v>50</v>
      </c>
      <c r="F17" s="6" t="s">
        <v>50</v>
      </c>
      <c r="G17" s="6" t="s">
        <v>50</v>
      </c>
      <c r="H17" s="6" t="s">
        <v>48</v>
      </c>
      <c r="I17" s="6" t="s">
        <v>50</v>
      </c>
      <c r="J17" s="6" t="s">
        <v>48</v>
      </c>
      <c r="K17" s="6" t="s">
        <v>50</v>
      </c>
      <c r="L17" s="6" t="s">
        <v>50</v>
      </c>
      <c r="M17" s="6" t="s">
        <v>50</v>
      </c>
      <c r="N17" s="6" t="s">
        <v>48</v>
      </c>
      <c r="O17" s="6" t="s">
        <v>48</v>
      </c>
      <c r="P17" s="6" t="s">
        <v>50</v>
      </c>
      <c r="Q17" s="6" t="s">
        <v>61</v>
      </c>
      <c r="R17" s="6" t="s">
        <v>50</v>
      </c>
      <c r="S17" s="6" t="s">
        <v>50</v>
      </c>
      <c r="T17" s="6" t="s">
        <v>48</v>
      </c>
      <c r="U17" s="6" t="s">
        <v>48</v>
      </c>
      <c r="V17" s="6" t="s">
        <v>48</v>
      </c>
      <c r="W17" s="6" t="s">
        <v>48</v>
      </c>
    </row>
    <row r="18" spans="1:23" x14ac:dyDescent="0.25">
      <c r="A18" s="14">
        <v>3</v>
      </c>
      <c r="B18" s="139"/>
      <c r="C18" s="9" t="s">
        <v>55</v>
      </c>
      <c r="D18" s="6" t="s">
        <v>50</v>
      </c>
      <c r="E18" s="6" t="s">
        <v>50</v>
      </c>
      <c r="F18" s="6" t="s">
        <v>50</v>
      </c>
      <c r="G18" s="6" t="s">
        <v>50</v>
      </c>
      <c r="H18" s="6" t="s">
        <v>50</v>
      </c>
      <c r="I18" s="6" t="s">
        <v>50</v>
      </c>
      <c r="J18" s="6" t="s">
        <v>50</v>
      </c>
      <c r="K18" s="6" t="s">
        <v>50</v>
      </c>
      <c r="L18" s="6" t="s">
        <v>50</v>
      </c>
      <c r="M18" s="6" t="s">
        <v>48</v>
      </c>
      <c r="N18" s="6" t="s">
        <v>50</v>
      </c>
      <c r="O18" s="6" t="s">
        <v>48</v>
      </c>
      <c r="P18" s="6" t="s">
        <v>50</v>
      </c>
      <c r="Q18" s="6" t="s">
        <v>61</v>
      </c>
      <c r="R18" s="6" t="s">
        <v>50</v>
      </c>
      <c r="S18" s="6" t="s">
        <v>50</v>
      </c>
      <c r="T18" s="6" t="s">
        <v>48</v>
      </c>
      <c r="U18" s="6" t="s">
        <v>50</v>
      </c>
      <c r="V18" s="6" t="s">
        <v>48</v>
      </c>
      <c r="W18" s="6" t="s">
        <v>50</v>
      </c>
    </row>
    <row r="19" spans="1:23" x14ac:dyDescent="0.25">
      <c r="A19" s="14">
        <v>3</v>
      </c>
      <c r="B19" s="139"/>
      <c r="C19" s="9" t="s">
        <v>56</v>
      </c>
      <c r="D19" s="6" t="s">
        <v>50</v>
      </c>
      <c r="E19" s="6" t="s">
        <v>50</v>
      </c>
      <c r="F19" s="6" t="s">
        <v>50</v>
      </c>
      <c r="G19" s="6" t="s">
        <v>50</v>
      </c>
      <c r="H19" s="6" t="s">
        <v>50</v>
      </c>
      <c r="I19" s="6" t="s">
        <v>50</v>
      </c>
      <c r="J19" s="6" t="s">
        <v>48</v>
      </c>
      <c r="K19" s="6" t="s">
        <v>50</v>
      </c>
      <c r="L19" s="6" t="s">
        <v>50</v>
      </c>
      <c r="M19" s="6" t="s">
        <v>48</v>
      </c>
      <c r="N19" s="6" t="s">
        <v>50</v>
      </c>
      <c r="O19" s="6" t="s">
        <v>50</v>
      </c>
      <c r="P19" s="6" t="s">
        <v>50</v>
      </c>
      <c r="Q19" s="6" t="s">
        <v>61</v>
      </c>
      <c r="R19" s="6" t="s">
        <v>50</v>
      </c>
      <c r="S19" s="6" t="s">
        <v>50</v>
      </c>
      <c r="T19" s="6" t="s">
        <v>48</v>
      </c>
      <c r="U19" s="6" t="s">
        <v>48</v>
      </c>
      <c r="V19" s="6" t="s">
        <v>48</v>
      </c>
      <c r="W19" s="6" t="s">
        <v>48</v>
      </c>
    </row>
    <row r="20" spans="1:23" x14ac:dyDescent="0.25">
      <c r="A20" s="14">
        <v>3</v>
      </c>
      <c r="B20" s="139"/>
      <c r="C20" s="9" t="s">
        <v>57</v>
      </c>
      <c r="D20" s="6" t="s">
        <v>48</v>
      </c>
      <c r="E20" s="6" t="s">
        <v>48</v>
      </c>
      <c r="F20" s="6" t="s">
        <v>50</v>
      </c>
      <c r="G20" s="6" t="s">
        <v>50</v>
      </c>
      <c r="H20" s="6" t="s">
        <v>50</v>
      </c>
      <c r="I20" s="6" t="s">
        <v>48</v>
      </c>
      <c r="J20" s="6" t="s">
        <v>50</v>
      </c>
      <c r="K20" s="6" t="s">
        <v>50</v>
      </c>
      <c r="L20" s="6" t="s">
        <v>48</v>
      </c>
      <c r="M20" s="6" t="s">
        <v>50</v>
      </c>
      <c r="N20" s="6" t="s">
        <v>50</v>
      </c>
      <c r="O20" s="6" t="s">
        <v>50</v>
      </c>
      <c r="P20" s="6" t="s">
        <v>50</v>
      </c>
      <c r="Q20" s="6" t="s">
        <v>61</v>
      </c>
      <c r="R20" s="6" t="s">
        <v>50</v>
      </c>
      <c r="S20" s="6" t="s">
        <v>50</v>
      </c>
      <c r="T20" s="6" t="s">
        <v>48</v>
      </c>
      <c r="U20" s="6" t="s">
        <v>48</v>
      </c>
      <c r="V20" s="6" t="s">
        <v>61</v>
      </c>
      <c r="W20" s="6" t="s">
        <v>48</v>
      </c>
    </row>
    <row r="21" spans="1:23" x14ac:dyDescent="0.25">
      <c r="A21" s="14">
        <v>3</v>
      </c>
      <c r="B21" s="139"/>
      <c r="C21" s="9" t="s">
        <v>58</v>
      </c>
      <c r="D21" s="6" t="s">
        <v>48</v>
      </c>
      <c r="E21" s="6" t="s">
        <v>48</v>
      </c>
      <c r="F21" s="6" t="s">
        <v>50</v>
      </c>
      <c r="G21" s="6" t="s">
        <v>48</v>
      </c>
      <c r="H21" s="6" t="s">
        <v>48</v>
      </c>
      <c r="I21" s="6" t="s">
        <v>50</v>
      </c>
      <c r="J21" s="6" t="s">
        <v>48</v>
      </c>
      <c r="K21" s="6" t="s">
        <v>50</v>
      </c>
      <c r="L21" s="6" t="s">
        <v>48</v>
      </c>
      <c r="M21" s="6" t="s">
        <v>48</v>
      </c>
      <c r="N21" s="6" t="s">
        <v>48</v>
      </c>
      <c r="O21" s="6" t="s">
        <v>48</v>
      </c>
      <c r="P21" s="6" t="s">
        <v>50</v>
      </c>
      <c r="Q21" s="6" t="s">
        <v>61</v>
      </c>
      <c r="R21" s="6" t="s">
        <v>50</v>
      </c>
      <c r="S21" s="6" t="s">
        <v>50</v>
      </c>
      <c r="T21" s="6" t="s">
        <v>48</v>
      </c>
      <c r="U21" s="6" t="s">
        <v>48</v>
      </c>
      <c r="V21" s="6" t="s">
        <v>48</v>
      </c>
      <c r="W21" s="6" t="s">
        <v>48</v>
      </c>
    </row>
    <row r="22" spans="1:23" x14ac:dyDescent="0.25">
      <c r="A22" s="14">
        <v>3</v>
      </c>
      <c r="B22" s="139"/>
      <c r="C22" s="8" t="s">
        <v>59</v>
      </c>
      <c r="D22" s="6" t="s">
        <v>50</v>
      </c>
      <c r="E22" s="6" t="s">
        <v>50</v>
      </c>
      <c r="F22" s="6" t="s">
        <v>50</v>
      </c>
      <c r="G22" s="6" t="s">
        <v>50</v>
      </c>
      <c r="H22" s="6" t="s">
        <v>50</v>
      </c>
      <c r="I22" s="6" t="s">
        <v>48</v>
      </c>
      <c r="J22" s="6" t="s">
        <v>50</v>
      </c>
      <c r="K22" s="6" t="s">
        <v>50</v>
      </c>
      <c r="L22" s="6" t="s">
        <v>50</v>
      </c>
      <c r="M22" s="6" t="s">
        <v>48</v>
      </c>
      <c r="N22" s="6" t="s">
        <v>50</v>
      </c>
      <c r="O22" s="6" t="s">
        <v>50</v>
      </c>
      <c r="P22" s="6" t="s">
        <v>50</v>
      </c>
      <c r="Q22" s="6" t="s">
        <v>61</v>
      </c>
      <c r="R22" s="6" t="s">
        <v>50</v>
      </c>
      <c r="S22" s="6" t="s">
        <v>50</v>
      </c>
      <c r="T22" s="6" t="s">
        <v>48</v>
      </c>
      <c r="U22" s="6" t="s">
        <v>48</v>
      </c>
      <c r="V22" s="6" t="s">
        <v>61</v>
      </c>
      <c r="W22" s="6" t="s">
        <v>48</v>
      </c>
    </row>
    <row r="23" spans="1:23" x14ac:dyDescent="0.25">
      <c r="A23" s="14">
        <v>3</v>
      </c>
      <c r="B23" s="139"/>
      <c r="C23" s="8" t="s">
        <v>60</v>
      </c>
      <c r="D23" s="6" t="s">
        <v>48</v>
      </c>
      <c r="E23" s="6" t="s">
        <v>48</v>
      </c>
      <c r="F23" s="6" t="s">
        <v>50</v>
      </c>
      <c r="G23" s="6" t="s">
        <v>50</v>
      </c>
      <c r="H23" s="6" t="s">
        <v>48</v>
      </c>
      <c r="I23" s="6" t="s">
        <v>50</v>
      </c>
      <c r="J23" s="6" t="s">
        <v>50</v>
      </c>
      <c r="K23" s="6" t="s">
        <v>50</v>
      </c>
      <c r="L23" s="6" t="s">
        <v>48</v>
      </c>
      <c r="M23" s="6" t="s">
        <v>50</v>
      </c>
      <c r="N23" s="6" t="s">
        <v>48</v>
      </c>
      <c r="O23" s="6" t="s">
        <v>48</v>
      </c>
      <c r="P23" s="6" t="s">
        <v>50</v>
      </c>
      <c r="Q23" s="6" t="s">
        <v>61</v>
      </c>
      <c r="R23" s="6" t="s">
        <v>50</v>
      </c>
      <c r="S23" s="6" t="s">
        <v>50</v>
      </c>
      <c r="T23" s="6" t="s">
        <v>48</v>
      </c>
      <c r="U23" s="6" t="s">
        <v>48</v>
      </c>
      <c r="V23" s="6" t="s">
        <v>48</v>
      </c>
      <c r="W23" s="6" t="s">
        <v>48</v>
      </c>
    </row>
    <row r="24" spans="1:23" x14ac:dyDescent="0.25">
      <c r="A24" s="14">
        <v>3</v>
      </c>
      <c r="B24" s="139"/>
      <c r="C24" s="3" t="s">
        <v>42</v>
      </c>
      <c r="D24" s="6"/>
      <c r="E24" s="6"/>
      <c r="F24" s="6"/>
      <c r="G24" s="6"/>
      <c r="H24" s="6"/>
      <c r="I24" s="6"/>
      <c r="J24" s="6"/>
      <c r="K24" s="6"/>
      <c r="L24" s="6"/>
      <c r="M24" s="6"/>
      <c r="N24" s="6"/>
      <c r="O24" s="6"/>
      <c r="P24" s="6"/>
      <c r="Q24" s="6"/>
      <c r="R24" s="6"/>
      <c r="S24" s="6"/>
      <c r="T24" s="6"/>
      <c r="U24" s="6"/>
      <c r="V24" s="6"/>
      <c r="W24" s="6"/>
    </row>
    <row r="25" spans="1:23" x14ac:dyDescent="0.25">
      <c r="A25" s="14">
        <v>3</v>
      </c>
      <c r="B25" s="139"/>
      <c r="C25" s="7" t="s">
        <v>47</v>
      </c>
      <c r="D25" s="6" t="s">
        <v>61</v>
      </c>
      <c r="E25" s="6" t="s">
        <v>48</v>
      </c>
      <c r="F25" s="6" t="s">
        <v>50</v>
      </c>
      <c r="G25" s="6" t="s">
        <v>50</v>
      </c>
      <c r="H25" s="6" t="s">
        <v>48</v>
      </c>
      <c r="I25" s="6" t="s">
        <v>48</v>
      </c>
      <c r="J25" s="6" t="s">
        <v>48</v>
      </c>
      <c r="K25" s="6" t="s">
        <v>61</v>
      </c>
      <c r="L25" s="6" t="s">
        <v>48</v>
      </c>
      <c r="M25" s="6" t="s">
        <v>50</v>
      </c>
      <c r="N25" s="6" t="s">
        <v>50</v>
      </c>
      <c r="O25" s="6" t="s">
        <v>50</v>
      </c>
      <c r="P25" s="6" t="s">
        <v>50</v>
      </c>
      <c r="Q25" s="6" t="s">
        <v>48</v>
      </c>
      <c r="R25" s="6" t="s">
        <v>50</v>
      </c>
      <c r="S25" s="6" t="s">
        <v>48</v>
      </c>
      <c r="T25" s="6" t="s">
        <v>50</v>
      </c>
      <c r="U25" s="6" t="s">
        <v>50</v>
      </c>
      <c r="V25" s="6" t="s">
        <v>48</v>
      </c>
      <c r="W25" s="6" t="s">
        <v>50</v>
      </c>
    </row>
    <row r="26" spans="1:23" x14ac:dyDescent="0.25">
      <c r="A26" s="14">
        <v>3</v>
      </c>
      <c r="B26" s="139"/>
      <c r="C26" s="9" t="s">
        <v>49</v>
      </c>
      <c r="D26" s="6" t="s">
        <v>61</v>
      </c>
      <c r="E26" s="6" t="s">
        <v>50</v>
      </c>
      <c r="F26" s="6" t="s">
        <v>50</v>
      </c>
      <c r="G26" s="6" t="s">
        <v>50</v>
      </c>
      <c r="H26" s="6" t="s">
        <v>48</v>
      </c>
      <c r="I26" s="6" t="s">
        <v>48</v>
      </c>
      <c r="J26" s="6" t="s">
        <v>61</v>
      </c>
      <c r="K26" s="6" t="s">
        <v>50</v>
      </c>
      <c r="L26" s="6" t="s">
        <v>48</v>
      </c>
      <c r="M26" s="6" t="s">
        <v>48</v>
      </c>
      <c r="N26" s="6" t="s">
        <v>48</v>
      </c>
      <c r="O26" s="6" t="s">
        <v>50</v>
      </c>
      <c r="P26" s="6" t="s">
        <v>48</v>
      </c>
      <c r="Q26" s="6" t="s">
        <v>48</v>
      </c>
      <c r="R26" s="6" t="s">
        <v>50</v>
      </c>
      <c r="S26" s="6" t="s">
        <v>61</v>
      </c>
      <c r="T26" s="6" t="s">
        <v>50</v>
      </c>
      <c r="U26" s="6" t="s">
        <v>50</v>
      </c>
      <c r="V26" s="6" t="s">
        <v>48</v>
      </c>
      <c r="W26" s="6" t="s">
        <v>50</v>
      </c>
    </row>
    <row r="27" spans="1:23" x14ac:dyDescent="0.25">
      <c r="A27" s="14">
        <v>3</v>
      </c>
      <c r="B27" s="139"/>
      <c r="C27" s="9" t="s">
        <v>51</v>
      </c>
      <c r="D27" s="6" t="s">
        <v>50</v>
      </c>
      <c r="E27" s="6" t="s">
        <v>48</v>
      </c>
      <c r="F27" s="6" t="s">
        <v>50</v>
      </c>
      <c r="G27" s="6" t="s">
        <v>48</v>
      </c>
      <c r="H27" s="6" t="s">
        <v>50</v>
      </c>
      <c r="I27" s="6" t="s">
        <v>50</v>
      </c>
      <c r="J27" s="6" t="s">
        <v>48</v>
      </c>
      <c r="K27" s="6" t="s">
        <v>61</v>
      </c>
      <c r="L27" s="6" t="s">
        <v>50</v>
      </c>
      <c r="M27" s="6" t="s">
        <v>48</v>
      </c>
      <c r="N27" s="6" t="s">
        <v>50</v>
      </c>
      <c r="O27" s="6" t="s">
        <v>50</v>
      </c>
      <c r="P27" s="6" t="s">
        <v>50</v>
      </c>
      <c r="Q27" s="6" t="s">
        <v>48</v>
      </c>
      <c r="R27" s="6" t="s">
        <v>50</v>
      </c>
      <c r="S27" s="6" t="s">
        <v>61</v>
      </c>
      <c r="T27" s="6" t="s">
        <v>50</v>
      </c>
      <c r="U27" s="6" t="s">
        <v>50</v>
      </c>
      <c r="V27" s="6" t="s">
        <v>48</v>
      </c>
      <c r="W27" s="6" t="s">
        <v>50</v>
      </c>
    </row>
    <row r="28" spans="1:23" x14ac:dyDescent="0.25">
      <c r="A28" s="14">
        <v>3</v>
      </c>
      <c r="B28" s="139"/>
      <c r="C28" s="8" t="s">
        <v>52</v>
      </c>
      <c r="D28" s="6" t="s">
        <v>48</v>
      </c>
      <c r="E28" s="6" t="s">
        <v>50</v>
      </c>
      <c r="F28" s="6" t="s">
        <v>61</v>
      </c>
      <c r="G28" s="6" t="s">
        <v>48</v>
      </c>
      <c r="H28" s="6" t="s">
        <v>61</v>
      </c>
      <c r="I28" s="6" t="s">
        <v>61</v>
      </c>
      <c r="J28" s="6" t="s">
        <v>48</v>
      </c>
      <c r="K28" s="6" t="s">
        <v>61</v>
      </c>
      <c r="L28" s="6" t="s">
        <v>61</v>
      </c>
      <c r="M28" s="6" t="s">
        <v>48</v>
      </c>
      <c r="N28" s="6" t="s">
        <v>48</v>
      </c>
      <c r="O28" s="6" t="s">
        <v>50</v>
      </c>
      <c r="P28" s="6" t="s">
        <v>61</v>
      </c>
      <c r="Q28" s="6" t="s">
        <v>61</v>
      </c>
      <c r="R28" s="6" t="s">
        <v>50</v>
      </c>
      <c r="S28" s="6" t="s">
        <v>48</v>
      </c>
      <c r="T28" s="6" t="s">
        <v>50</v>
      </c>
      <c r="U28" s="6" t="s">
        <v>48</v>
      </c>
      <c r="V28" s="6" t="s">
        <v>48</v>
      </c>
      <c r="W28" s="6" t="s">
        <v>50</v>
      </c>
    </row>
    <row r="29" spans="1:23" x14ac:dyDescent="0.25">
      <c r="A29" s="14">
        <v>3</v>
      </c>
      <c r="B29" s="139"/>
      <c r="C29" s="9" t="s">
        <v>53</v>
      </c>
      <c r="D29" s="6" t="s">
        <v>50</v>
      </c>
      <c r="E29" s="6" t="s">
        <v>50</v>
      </c>
      <c r="F29" s="6" t="s">
        <v>50</v>
      </c>
      <c r="G29" s="6" t="s">
        <v>48</v>
      </c>
      <c r="H29" s="6" t="s">
        <v>50</v>
      </c>
      <c r="I29" s="6" t="s">
        <v>48</v>
      </c>
      <c r="J29" s="6" t="s">
        <v>50</v>
      </c>
      <c r="K29" s="6" t="s">
        <v>50</v>
      </c>
      <c r="L29" s="6" t="s">
        <v>50</v>
      </c>
      <c r="M29" s="6" t="s">
        <v>50</v>
      </c>
      <c r="N29" s="6" t="s">
        <v>50</v>
      </c>
      <c r="O29" s="6" t="s">
        <v>50</v>
      </c>
      <c r="P29" s="6" t="s">
        <v>50</v>
      </c>
      <c r="Q29" s="6" t="s">
        <v>61</v>
      </c>
      <c r="R29" s="6" t="s">
        <v>50</v>
      </c>
      <c r="S29" s="6" t="s">
        <v>50</v>
      </c>
      <c r="T29" s="6" t="s">
        <v>50</v>
      </c>
      <c r="U29" s="6" t="s">
        <v>50</v>
      </c>
      <c r="V29" s="6" t="s">
        <v>48</v>
      </c>
      <c r="W29" s="6" t="s">
        <v>50</v>
      </c>
    </row>
    <row r="30" spans="1:23" x14ac:dyDescent="0.25">
      <c r="A30" s="14">
        <v>3</v>
      </c>
      <c r="B30" s="139"/>
      <c r="C30" s="9" t="s">
        <v>54</v>
      </c>
      <c r="D30" s="6" t="s">
        <v>50</v>
      </c>
      <c r="E30" s="6" t="s">
        <v>50</v>
      </c>
      <c r="F30" s="6" t="s">
        <v>50</v>
      </c>
      <c r="G30" s="6" t="s">
        <v>48</v>
      </c>
      <c r="H30" s="6" t="s">
        <v>50</v>
      </c>
      <c r="I30" s="6" t="s">
        <v>50</v>
      </c>
      <c r="J30" s="6" t="s">
        <v>50</v>
      </c>
      <c r="K30" s="6" t="s">
        <v>50</v>
      </c>
      <c r="L30" s="6" t="s">
        <v>48</v>
      </c>
      <c r="M30" s="6" t="s">
        <v>48</v>
      </c>
      <c r="N30" s="6" t="s">
        <v>48</v>
      </c>
      <c r="O30" s="6" t="s">
        <v>50</v>
      </c>
      <c r="P30" s="6" t="s">
        <v>50</v>
      </c>
      <c r="Q30" s="6" t="s">
        <v>61</v>
      </c>
      <c r="R30" s="6" t="s">
        <v>50</v>
      </c>
      <c r="S30" s="6" t="s">
        <v>50</v>
      </c>
      <c r="T30" s="6" t="s">
        <v>50</v>
      </c>
      <c r="U30" s="6" t="s">
        <v>50</v>
      </c>
      <c r="V30" s="6" t="s">
        <v>48</v>
      </c>
      <c r="W30" s="6" t="s">
        <v>50</v>
      </c>
    </row>
    <row r="31" spans="1:23" x14ac:dyDescent="0.25">
      <c r="A31" s="14">
        <v>3</v>
      </c>
      <c r="B31" s="139"/>
      <c r="C31" s="9" t="s">
        <v>55</v>
      </c>
      <c r="D31" s="6" t="s">
        <v>50</v>
      </c>
      <c r="E31" s="6" t="s">
        <v>50</v>
      </c>
      <c r="F31" s="6" t="s">
        <v>50</v>
      </c>
      <c r="G31" s="6" t="s">
        <v>50</v>
      </c>
      <c r="H31" s="6" t="s">
        <v>50</v>
      </c>
      <c r="I31" s="6" t="s">
        <v>50</v>
      </c>
      <c r="J31" s="6" t="s">
        <v>50</v>
      </c>
      <c r="K31" s="6" t="s">
        <v>50</v>
      </c>
      <c r="L31" s="6" t="s">
        <v>50</v>
      </c>
      <c r="M31" s="6" t="s">
        <v>48</v>
      </c>
      <c r="N31" s="6" t="s">
        <v>50</v>
      </c>
      <c r="O31" s="6" t="s">
        <v>50</v>
      </c>
      <c r="P31" s="6" t="s">
        <v>50</v>
      </c>
      <c r="Q31" s="6" t="s">
        <v>61</v>
      </c>
      <c r="R31" s="6" t="s">
        <v>50</v>
      </c>
      <c r="S31" s="6" t="s">
        <v>61</v>
      </c>
      <c r="T31" s="6" t="s">
        <v>50</v>
      </c>
      <c r="U31" s="6" t="s">
        <v>50</v>
      </c>
      <c r="V31" s="6" t="s">
        <v>48</v>
      </c>
      <c r="W31" s="6" t="s">
        <v>50</v>
      </c>
    </row>
    <row r="32" spans="1:23" x14ac:dyDescent="0.25">
      <c r="A32" s="14">
        <v>3</v>
      </c>
      <c r="B32" s="139"/>
      <c r="C32" s="9" t="s">
        <v>56</v>
      </c>
      <c r="D32" s="6" t="s">
        <v>48</v>
      </c>
      <c r="E32" s="6" t="s">
        <v>48</v>
      </c>
      <c r="F32" s="6" t="s">
        <v>50</v>
      </c>
      <c r="G32" s="6" t="s">
        <v>50</v>
      </c>
      <c r="H32" s="6" t="s">
        <v>50</v>
      </c>
      <c r="I32" s="6" t="s">
        <v>48</v>
      </c>
      <c r="J32" s="6" t="s">
        <v>48</v>
      </c>
      <c r="K32" s="6" t="s">
        <v>50</v>
      </c>
      <c r="L32" s="6" t="s">
        <v>50</v>
      </c>
      <c r="M32" s="6" t="s">
        <v>48</v>
      </c>
      <c r="N32" s="6" t="s">
        <v>50</v>
      </c>
      <c r="O32" s="6" t="s">
        <v>50</v>
      </c>
      <c r="P32" s="6" t="s">
        <v>50</v>
      </c>
      <c r="Q32" s="6" t="s">
        <v>61</v>
      </c>
      <c r="R32" s="6" t="s">
        <v>50</v>
      </c>
      <c r="S32" s="6" t="s">
        <v>61</v>
      </c>
      <c r="T32" s="6" t="s">
        <v>50</v>
      </c>
      <c r="U32" s="6" t="s">
        <v>50</v>
      </c>
      <c r="V32" s="6" t="s">
        <v>48</v>
      </c>
      <c r="W32" s="6" t="s">
        <v>50</v>
      </c>
    </row>
    <row r="33" spans="1:23" x14ac:dyDescent="0.25">
      <c r="A33" s="14">
        <v>3</v>
      </c>
      <c r="B33" s="139"/>
      <c r="C33" s="9" t="s">
        <v>57</v>
      </c>
      <c r="D33" s="6" t="s">
        <v>50</v>
      </c>
      <c r="E33" s="6" t="s">
        <v>48</v>
      </c>
      <c r="F33" s="6" t="s">
        <v>50</v>
      </c>
      <c r="G33" s="6" t="s">
        <v>50</v>
      </c>
      <c r="H33" s="6" t="s">
        <v>50</v>
      </c>
      <c r="I33" s="6" t="s">
        <v>48</v>
      </c>
      <c r="J33" s="6" t="s">
        <v>48</v>
      </c>
      <c r="K33" s="6" t="s">
        <v>61</v>
      </c>
      <c r="L33" s="6" t="s">
        <v>48</v>
      </c>
      <c r="M33" s="6" t="s">
        <v>50</v>
      </c>
      <c r="N33" s="6" t="s">
        <v>48</v>
      </c>
      <c r="O33" s="6" t="s">
        <v>50</v>
      </c>
      <c r="P33" s="6" t="s">
        <v>50</v>
      </c>
      <c r="Q33" s="6" t="s">
        <v>61</v>
      </c>
      <c r="R33" s="6" t="s">
        <v>50</v>
      </c>
      <c r="S33" s="6" t="s">
        <v>48</v>
      </c>
      <c r="T33" s="6" t="s">
        <v>48</v>
      </c>
      <c r="U33" s="6" t="s">
        <v>48</v>
      </c>
      <c r="V33" s="6" t="s">
        <v>48</v>
      </c>
      <c r="W33" s="6" t="s">
        <v>50</v>
      </c>
    </row>
    <row r="34" spans="1:23" x14ac:dyDescent="0.25">
      <c r="A34" s="14">
        <v>3</v>
      </c>
      <c r="B34" s="139"/>
      <c r="C34" s="9" t="s">
        <v>58</v>
      </c>
      <c r="D34" s="6" t="s">
        <v>50</v>
      </c>
      <c r="E34" s="6" t="s">
        <v>48</v>
      </c>
      <c r="F34" s="6" t="s">
        <v>50</v>
      </c>
      <c r="G34" s="6" t="s">
        <v>48</v>
      </c>
      <c r="H34" s="6" t="s">
        <v>50</v>
      </c>
      <c r="I34" s="6" t="s">
        <v>48</v>
      </c>
      <c r="J34" s="6" t="s">
        <v>48</v>
      </c>
      <c r="K34" s="6" t="s">
        <v>50</v>
      </c>
      <c r="L34" s="6" t="s">
        <v>48</v>
      </c>
      <c r="M34" s="6" t="s">
        <v>48</v>
      </c>
      <c r="N34" s="6" t="s">
        <v>50</v>
      </c>
      <c r="O34" s="6" t="s">
        <v>48</v>
      </c>
      <c r="P34" s="6" t="s">
        <v>50</v>
      </c>
      <c r="Q34" s="6" t="s">
        <v>61</v>
      </c>
      <c r="R34" s="6" t="s">
        <v>50</v>
      </c>
      <c r="S34" s="6" t="s">
        <v>61</v>
      </c>
      <c r="T34" s="6" t="s">
        <v>50</v>
      </c>
      <c r="U34" s="6" t="s">
        <v>48</v>
      </c>
      <c r="V34" s="6" t="s">
        <v>48</v>
      </c>
      <c r="W34" s="6" t="s">
        <v>50</v>
      </c>
    </row>
    <row r="35" spans="1:23" x14ac:dyDescent="0.25">
      <c r="A35" s="14">
        <v>3</v>
      </c>
      <c r="B35" s="139"/>
      <c r="C35" s="8" t="s">
        <v>59</v>
      </c>
      <c r="D35" s="6" t="s">
        <v>50</v>
      </c>
      <c r="E35" s="6" t="s">
        <v>50</v>
      </c>
      <c r="F35" s="6" t="s">
        <v>50</v>
      </c>
      <c r="G35" s="6" t="s">
        <v>50</v>
      </c>
      <c r="H35" s="6" t="s">
        <v>50</v>
      </c>
      <c r="I35" s="6" t="s">
        <v>48</v>
      </c>
      <c r="J35" s="6" t="s">
        <v>48</v>
      </c>
      <c r="K35" s="6" t="s">
        <v>50</v>
      </c>
      <c r="L35" s="6" t="s">
        <v>48</v>
      </c>
      <c r="M35" s="6" t="s">
        <v>48</v>
      </c>
      <c r="N35" s="6" t="s">
        <v>50</v>
      </c>
      <c r="O35" s="6" t="s">
        <v>50</v>
      </c>
      <c r="P35" s="6" t="s">
        <v>50</v>
      </c>
      <c r="Q35" s="6" t="s">
        <v>61</v>
      </c>
      <c r="R35" s="6" t="s">
        <v>50</v>
      </c>
      <c r="S35" s="6" t="s">
        <v>61</v>
      </c>
      <c r="T35" s="6" t="s">
        <v>50</v>
      </c>
      <c r="U35" s="6" t="s">
        <v>50</v>
      </c>
      <c r="V35" s="6" t="s">
        <v>48</v>
      </c>
      <c r="W35" s="6" t="s">
        <v>50</v>
      </c>
    </row>
    <row r="36" spans="1:23" x14ac:dyDescent="0.25">
      <c r="A36" s="14">
        <v>3</v>
      </c>
      <c r="B36" s="139"/>
      <c r="C36" s="8" t="s">
        <v>60</v>
      </c>
      <c r="D36" s="6" t="s">
        <v>50</v>
      </c>
      <c r="E36" s="6" t="s">
        <v>50</v>
      </c>
      <c r="F36" s="6" t="s">
        <v>50</v>
      </c>
      <c r="G36" s="6" t="s">
        <v>50</v>
      </c>
      <c r="H36" s="6" t="s">
        <v>50</v>
      </c>
      <c r="I36" s="6" t="s">
        <v>61</v>
      </c>
      <c r="J36" s="6" t="s">
        <v>61</v>
      </c>
      <c r="K36" s="6" t="s">
        <v>61</v>
      </c>
      <c r="L36" s="6" t="s">
        <v>48</v>
      </c>
      <c r="M36" s="6" t="s">
        <v>50</v>
      </c>
      <c r="N36" s="6" t="s">
        <v>48</v>
      </c>
      <c r="O36" s="6" t="s">
        <v>50</v>
      </c>
      <c r="P36" s="6" t="s">
        <v>48</v>
      </c>
      <c r="Q36" s="6" t="s">
        <v>48</v>
      </c>
      <c r="R36" s="6" t="s">
        <v>50</v>
      </c>
      <c r="S36" s="6" t="s">
        <v>48</v>
      </c>
      <c r="T36" s="6" t="s">
        <v>48</v>
      </c>
      <c r="U36" s="6" t="s">
        <v>48</v>
      </c>
      <c r="V36" s="6" t="s">
        <v>48</v>
      </c>
      <c r="W36" s="6" t="s">
        <v>48</v>
      </c>
    </row>
    <row r="37" spans="1:23" x14ac:dyDescent="0.25">
      <c r="A37" s="14">
        <v>3</v>
      </c>
      <c r="B37" s="139"/>
      <c r="C37" s="3" t="s">
        <v>43</v>
      </c>
      <c r="D37" s="6"/>
      <c r="E37" s="6"/>
      <c r="F37" s="6"/>
      <c r="G37" s="6"/>
      <c r="H37" s="6"/>
      <c r="I37" s="6"/>
      <c r="J37" s="6"/>
      <c r="K37" s="6"/>
      <c r="L37" s="6"/>
      <c r="M37" s="6"/>
      <c r="N37" s="6"/>
      <c r="O37" s="6"/>
      <c r="P37" s="6"/>
      <c r="Q37" s="6"/>
      <c r="R37" s="6"/>
      <c r="S37" s="6" t="s">
        <v>91</v>
      </c>
      <c r="T37" s="6"/>
      <c r="U37" s="6"/>
      <c r="V37" s="6"/>
      <c r="W37" s="6"/>
    </row>
    <row r="38" spans="1:23" x14ac:dyDescent="0.25">
      <c r="A38" s="14">
        <v>3</v>
      </c>
      <c r="B38" s="139"/>
      <c r="C38" s="7" t="s">
        <v>47</v>
      </c>
      <c r="D38" s="6" t="s">
        <v>61</v>
      </c>
      <c r="E38" s="6" t="s">
        <v>48</v>
      </c>
      <c r="F38" s="6" t="s">
        <v>61</v>
      </c>
      <c r="G38" s="6" t="s">
        <v>50</v>
      </c>
      <c r="H38" s="6" t="s">
        <v>48</v>
      </c>
      <c r="I38" s="6" t="s">
        <v>50</v>
      </c>
      <c r="J38" s="6" t="s">
        <v>61</v>
      </c>
      <c r="K38" s="6" t="s">
        <v>50</v>
      </c>
      <c r="L38" s="6" t="s">
        <v>61</v>
      </c>
      <c r="M38" s="6" t="s">
        <v>50</v>
      </c>
      <c r="N38" s="6" t="s">
        <v>50</v>
      </c>
      <c r="O38" s="6" t="s">
        <v>48</v>
      </c>
      <c r="P38" s="6" t="s">
        <v>48</v>
      </c>
      <c r="Q38" s="6" t="s">
        <v>50</v>
      </c>
      <c r="R38" s="6" t="s">
        <v>50</v>
      </c>
      <c r="S38" s="6" t="s">
        <v>61</v>
      </c>
      <c r="T38" s="6" t="s">
        <v>61</v>
      </c>
      <c r="U38" s="6" t="s">
        <v>48</v>
      </c>
      <c r="V38" s="6" t="s">
        <v>50</v>
      </c>
      <c r="W38" s="6" t="s">
        <v>50</v>
      </c>
    </row>
    <row r="39" spans="1:23" x14ac:dyDescent="0.25">
      <c r="A39" s="14">
        <v>3</v>
      </c>
      <c r="B39" s="139"/>
      <c r="C39" s="9" t="s">
        <v>49</v>
      </c>
      <c r="D39" s="6" t="s">
        <v>48</v>
      </c>
      <c r="E39" s="6" t="s">
        <v>48</v>
      </c>
      <c r="F39" s="6" t="s">
        <v>50</v>
      </c>
      <c r="G39" s="6" t="s">
        <v>50</v>
      </c>
      <c r="H39" s="6" t="s">
        <v>48</v>
      </c>
      <c r="I39" s="6" t="s">
        <v>48</v>
      </c>
      <c r="J39" s="6" t="s">
        <v>61</v>
      </c>
      <c r="K39" s="6" t="s">
        <v>50</v>
      </c>
      <c r="L39" s="6" t="s">
        <v>50</v>
      </c>
      <c r="M39" s="6" t="s">
        <v>48</v>
      </c>
      <c r="N39" s="6" t="s">
        <v>50</v>
      </c>
      <c r="O39" s="6" t="s">
        <v>48</v>
      </c>
      <c r="P39" s="6" t="s">
        <v>50</v>
      </c>
      <c r="Q39" s="6" t="s">
        <v>48</v>
      </c>
      <c r="R39" s="6" t="s">
        <v>50</v>
      </c>
      <c r="S39" s="6" t="s">
        <v>61</v>
      </c>
      <c r="T39" s="6" t="s">
        <v>61</v>
      </c>
      <c r="U39" s="6" t="s">
        <v>50</v>
      </c>
      <c r="V39" s="6" t="s">
        <v>48</v>
      </c>
      <c r="W39" s="6" t="s">
        <v>48</v>
      </c>
    </row>
    <row r="40" spans="1:23" x14ac:dyDescent="0.25">
      <c r="A40" s="14">
        <v>3</v>
      </c>
      <c r="B40" s="139"/>
      <c r="C40" s="9" t="s">
        <v>51</v>
      </c>
      <c r="D40" s="6" t="s">
        <v>48</v>
      </c>
      <c r="E40" s="6" t="s">
        <v>50</v>
      </c>
      <c r="F40" s="6" t="s">
        <v>50</v>
      </c>
      <c r="G40" s="6" t="s">
        <v>50</v>
      </c>
      <c r="H40" s="6" t="s">
        <v>50</v>
      </c>
      <c r="I40" s="6" t="s">
        <v>50</v>
      </c>
      <c r="J40" s="6" t="s">
        <v>48</v>
      </c>
      <c r="K40" s="6" t="s">
        <v>50</v>
      </c>
      <c r="L40" s="6" t="s">
        <v>50</v>
      </c>
      <c r="M40" s="6" t="s">
        <v>48</v>
      </c>
      <c r="N40" s="6" t="s">
        <v>50</v>
      </c>
      <c r="O40" s="6" t="s">
        <v>50</v>
      </c>
      <c r="P40" s="6" t="s">
        <v>50</v>
      </c>
      <c r="Q40" s="6" t="s">
        <v>61</v>
      </c>
      <c r="R40" s="6" t="s">
        <v>50</v>
      </c>
      <c r="S40" s="6" t="s">
        <v>50</v>
      </c>
      <c r="T40" s="6" t="s">
        <v>50</v>
      </c>
      <c r="U40" s="6" t="s">
        <v>50</v>
      </c>
      <c r="V40" s="6" t="s">
        <v>50</v>
      </c>
      <c r="W40" s="6" t="s">
        <v>50</v>
      </c>
    </row>
    <row r="41" spans="1:23" x14ac:dyDescent="0.25">
      <c r="A41" s="14">
        <v>3</v>
      </c>
      <c r="B41" s="139"/>
      <c r="C41" s="8" t="s">
        <v>52</v>
      </c>
      <c r="D41" s="6" t="s">
        <v>50</v>
      </c>
      <c r="E41" s="6" t="s">
        <v>50</v>
      </c>
      <c r="F41" s="6" t="s">
        <v>61</v>
      </c>
      <c r="G41" s="6" t="s">
        <v>48</v>
      </c>
      <c r="H41" s="6" t="s">
        <v>48</v>
      </c>
      <c r="I41" s="6" t="s">
        <v>48</v>
      </c>
      <c r="J41" s="6" t="s">
        <v>61</v>
      </c>
      <c r="K41" s="6" t="s">
        <v>50</v>
      </c>
      <c r="L41" s="6" t="s">
        <v>50</v>
      </c>
      <c r="M41" s="6" t="s">
        <v>50</v>
      </c>
      <c r="N41" s="6" t="s">
        <v>48</v>
      </c>
      <c r="O41" s="6" t="s">
        <v>48</v>
      </c>
      <c r="P41" s="6" t="s">
        <v>48</v>
      </c>
      <c r="Q41" s="6" t="s">
        <v>48</v>
      </c>
      <c r="R41" s="6" t="s">
        <v>50</v>
      </c>
      <c r="S41" s="6" t="s">
        <v>48</v>
      </c>
      <c r="T41" s="6" t="s">
        <v>48</v>
      </c>
      <c r="U41" s="6" t="s">
        <v>48</v>
      </c>
      <c r="V41" s="6" t="s">
        <v>48</v>
      </c>
      <c r="W41" s="6" t="s">
        <v>48</v>
      </c>
    </row>
    <row r="42" spans="1:23" x14ac:dyDescent="0.25">
      <c r="A42" s="14">
        <v>3</v>
      </c>
      <c r="B42" s="139"/>
      <c r="C42" s="9" t="s">
        <v>53</v>
      </c>
      <c r="D42" s="6" t="s">
        <v>50</v>
      </c>
      <c r="E42" s="6" t="s">
        <v>48</v>
      </c>
      <c r="F42" s="6" t="s">
        <v>61</v>
      </c>
      <c r="G42" s="6" t="s">
        <v>48</v>
      </c>
      <c r="H42" s="6" t="s">
        <v>50</v>
      </c>
      <c r="I42" s="6" t="s">
        <v>48</v>
      </c>
      <c r="J42" s="6" t="s">
        <v>48</v>
      </c>
      <c r="K42" s="6" t="s">
        <v>50</v>
      </c>
      <c r="L42" s="6" t="s">
        <v>61</v>
      </c>
      <c r="M42" s="6" t="s">
        <v>50</v>
      </c>
      <c r="N42" s="6" t="s">
        <v>50</v>
      </c>
      <c r="O42" s="6" t="s">
        <v>50</v>
      </c>
      <c r="P42" s="6" t="s">
        <v>50</v>
      </c>
      <c r="Q42" s="6" t="s">
        <v>48</v>
      </c>
      <c r="R42" s="6" t="s">
        <v>50</v>
      </c>
      <c r="S42" s="6" t="s">
        <v>50</v>
      </c>
      <c r="T42" s="6" t="s">
        <v>50</v>
      </c>
      <c r="U42" s="6" t="s">
        <v>50</v>
      </c>
      <c r="V42" s="6" t="s">
        <v>48</v>
      </c>
      <c r="W42" s="6" t="s">
        <v>48</v>
      </c>
    </row>
    <row r="43" spans="1:23" x14ac:dyDescent="0.25">
      <c r="A43" s="14">
        <v>3</v>
      </c>
      <c r="B43" s="139"/>
      <c r="C43" s="9" t="s">
        <v>54</v>
      </c>
      <c r="D43" s="6" t="s">
        <v>48</v>
      </c>
      <c r="E43" s="6" t="s">
        <v>50</v>
      </c>
      <c r="F43" s="6" t="s">
        <v>50</v>
      </c>
      <c r="G43" s="6" t="s">
        <v>48</v>
      </c>
      <c r="H43" s="6" t="s">
        <v>48</v>
      </c>
      <c r="I43" s="6" t="s">
        <v>48</v>
      </c>
      <c r="J43" s="6" t="s">
        <v>48</v>
      </c>
      <c r="K43" s="6" t="s">
        <v>50</v>
      </c>
      <c r="L43" s="6" t="s">
        <v>61</v>
      </c>
      <c r="M43" s="6" t="s">
        <v>48</v>
      </c>
      <c r="N43" s="6" t="s">
        <v>50</v>
      </c>
      <c r="O43" s="6" t="s">
        <v>48</v>
      </c>
      <c r="P43" s="6" t="s">
        <v>48</v>
      </c>
      <c r="Q43" s="6" t="s">
        <v>48</v>
      </c>
      <c r="R43" s="6" t="s">
        <v>50</v>
      </c>
      <c r="S43" s="6" t="s">
        <v>48</v>
      </c>
      <c r="T43" s="6" t="s">
        <v>48</v>
      </c>
      <c r="U43" s="6" t="s">
        <v>61</v>
      </c>
      <c r="V43" s="6" t="s">
        <v>48</v>
      </c>
      <c r="W43" s="6" t="s">
        <v>48</v>
      </c>
    </row>
    <row r="44" spans="1:23" x14ac:dyDescent="0.25">
      <c r="A44" s="14">
        <v>3</v>
      </c>
      <c r="B44" s="139"/>
      <c r="C44" s="9" t="s">
        <v>55</v>
      </c>
      <c r="D44" s="6" t="s">
        <v>48</v>
      </c>
      <c r="E44" s="6" t="s">
        <v>50</v>
      </c>
      <c r="F44" s="6" t="s">
        <v>61</v>
      </c>
      <c r="G44" s="6" t="s">
        <v>48</v>
      </c>
      <c r="H44" s="6" t="s">
        <v>48</v>
      </c>
      <c r="I44" s="6" t="s">
        <v>48</v>
      </c>
      <c r="J44" s="6" t="s">
        <v>48</v>
      </c>
      <c r="K44" s="6" t="s">
        <v>50</v>
      </c>
      <c r="L44" s="6" t="s">
        <v>61</v>
      </c>
      <c r="M44" s="6" t="s">
        <v>48</v>
      </c>
      <c r="N44" s="6" t="s">
        <v>50</v>
      </c>
      <c r="O44" s="6" t="s">
        <v>48</v>
      </c>
      <c r="P44" s="6" t="s">
        <v>48</v>
      </c>
      <c r="Q44" s="6" t="s">
        <v>48</v>
      </c>
      <c r="R44" s="6" t="s">
        <v>50</v>
      </c>
      <c r="S44" s="6" t="s">
        <v>50</v>
      </c>
      <c r="T44" s="6" t="s">
        <v>50</v>
      </c>
      <c r="U44" s="6" t="s">
        <v>50</v>
      </c>
      <c r="V44" s="6" t="s">
        <v>50</v>
      </c>
      <c r="W44" s="6" t="s">
        <v>50</v>
      </c>
    </row>
    <row r="45" spans="1:23" x14ac:dyDescent="0.25">
      <c r="A45" s="14">
        <v>3</v>
      </c>
      <c r="B45" s="139"/>
      <c r="C45" s="9" t="s">
        <v>56</v>
      </c>
      <c r="D45" s="6" t="s">
        <v>50</v>
      </c>
      <c r="E45" s="6" t="s">
        <v>48</v>
      </c>
      <c r="F45" s="6" t="s">
        <v>50</v>
      </c>
      <c r="G45" s="6" t="s">
        <v>50</v>
      </c>
      <c r="H45" s="6" t="s">
        <v>48</v>
      </c>
      <c r="I45" s="6" t="s">
        <v>48</v>
      </c>
      <c r="J45" s="6" t="s">
        <v>48</v>
      </c>
      <c r="K45" s="6" t="s">
        <v>50</v>
      </c>
      <c r="L45" s="6" t="s">
        <v>48</v>
      </c>
      <c r="M45" s="6" t="s">
        <v>48</v>
      </c>
      <c r="N45" s="6" t="s">
        <v>50</v>
      </c>
      <c r="O45" s="6" t="s">
        <v>48</v>
      </c>
      <c r="P45" s="6" t="s">
        <v>48</v>
      </c>
      <c r="Q45" s="6" t="s">
        <v>48</v>
      </c>
      <c r="R45" s="6" t="s">
        <v>50</v>
      </c>
      <c r="S45" s="6" t="s">
        <v>61</v>
      </c>
      <c r="T45" s="6" t="s">
        <v>61</v>
      </c>
      <c r="U45" s="6" t="s">
        <v>48</v>
      </c>
      <c r="V45" s="6" t="s">
        <v>50</v>
      </c>
      <c r="W45" s="6" t="s">
        <v>48</v>
      </c>
    </row>
    <row r="46" spans="1:23" x14ac:dyDescent="0.25">
      <c r="A46" s="14">
        <v>3</v>
      </c>
      <c r="B46" s="139"/>
      <c r="C46" s="9" t="s">
        <v>57</v>
      </c>
      <c r="D46" s="6" t="s">
        <v>48</v>
      </c>
      <c r="E46" s="6" t="s">
        <v>50</v>
      </c>
      <c r="F46" s="6" t="s">
        <v>61</v>
      </c>
      <c r="G46" s="6" t="s">
        <v>50</v>
      </c>
      <c r="H46" s="6" t="s">
        <v>50</v>
      </c>
      <c r="I46" s="6" t="s">
        <v>48</v>
      </c>
      <c r="J46" s="6" t="s">
        <v>61</v>
      </c>
      <c r="K46" s="6" t="s">
        <v>50</v>
      </c>
      <c r="L46" s="6" t="s">
        <v>48</v>
      </c>
      <c r="M46" s="6" t="s">
        <v>50</v>
      </c>
      <c r="N46" s="6" t="s">
        <v>50</v>
      </c>
      <c r="O46" s="6" t="s">
        <v>50</v>
      </c>
      <c r="P46" s="6" t="s">
        <v>48</v>
      </c>
      <c r="Q46" s="6" t="s">
        <v>61</v>
      </c>
      <c r="R46" s="6" t="s">
        <v>50</v>
      </c>
      <c r="S46" s="6" t="s">
        <v>50</v>
      </c>
      <c r="T46" s="6" t="s">
        <v>50</v>
      </c>
      <c r="U46" s="6" t="s">
        <v>50</v>
      </c>
      <c r="V46" s="6" t="s">
        <v>50</v>
      </c>
      <c r="W46" s="6" t="s">
        <v>48</v>
      </c>
    </row>
    <row r="47" spans="1:23" x14ac:dyDescent="0.25">
      <c r="A47" s="14">
        <v>3</v>
      </c>
      <c r="B47" s="139"/>
      <c r="C47" s="9" t="s">
        <v>58</v>
      </c>
      <c r="D47" s="6" t="s">
        <v>48</v>
      </c>
      <c r="E47" s="6" t="s">
        <v>48</v>
      </c>
      <c r="F47" s="6" t="s">
        <v>50</v>
      </c>
      <c r="G47" s="6" t="s">
        <v>50</v>
      </c>
      <c r="H47" s="6" t="s">
        <v>48</v>
      </c>
      <c r="I47" s="6" t="s">
        <v>50</v>
      </c>
      <c r="J47" s="6" t="s">
        <v>61</v>
      </c>
      <c r="K47" s="6" t="s">
        <v>50</v>
      </c>
      <c r="L47" s="6" t="s">
        <v>48</v>
      </c>
      <c r="M47" s="6" t="s">
        <v>48</v>
      </c>
      <c r="N47" s="6" t="s">
        <v>50</v>
      </c>
      <c r="O47" s="6" t="s">
        <v>50</v>
      </c>
      <c r="P47" s="6" t="s">
        <v>48</v>
      </c>
      <c r="Q47" s="6" t="s">
        <v>48</v>
      </c>
      <c r="R47" s="6" t="s">
        <v>50</v>
      </c>
      <c r="S47" s="6" t="s">
        <v>50</v>
      </c>
      <c r="T47" s="6" t="s">
        <v>50</v>
      </c>
      <c r="U47" s="6" t="s">
        <v>50</v>
      </c>
      <c r="V47" s="6" t="s">
        <v>50</v>
      </c>
      <c r="W47" s="6" t="s">
        <v>48</v>
      </c>
    </row>
    <row r="48" spans="1:23" x14ac:dyDescent="0.25">
      <c r="A48" s="14">
        <v>3</v>
      </c>
      <c r="B48" s="139"/>
      <c r="C48" s="8" t="s">
        <v>59</v>
      </c>
      <c r="D48" s="6" t="s">
        <v>48</v>
      </c>
      <c r="E48" s="6" t="s">
        <v>50</v>
      </c>
      <c r="F48" s="6" t="s">
        <v>61</v>
      </c>
      <c r="G48" s="6" t="s">
        <v>50</v>
      </c>
      <c r="H48" s="6" t="s">
        <v>48</v>
      </c>
      <c r="I48" s="6" t="s">
        <v>48</v>
      </c>
      <c r="J48" s="6" t="s">
        <v>61</v>
      </c>
      <c r="K48" s="6" t="s">
        <v>50</v>
      </c>
      <c r="L48" s="6" t="s">
        <v>48</v>
      </c>
      <c r="M48" s="6" t="s">
        <v>48</v>
      </c>
      <c r="N48" s="6" t="s">
        <v>50</v>
      </c>
      <c r="O48" s="6" t="s">
        <v>50</v>
      </c>
      <c r="P48" s="6" t="s">
        <v>48</v>
      </c>
      <c r="Q48" s="6" t="s">
        <v>48</v>
      </c>
      <c r="R48" s="6" t="s">
        <v>50</v>
      </c>
      <c r="S48" s="6" t="s">
        <v>50</v>
      </c>
      <c r="T48" s="6" t="s">
        <v>50</v>
      </c>
      <c r="U48" s="6" t="s">
        <v>50</v>
      </c>
      <c r="V48" s="6" t="s">
        <v>50</v>
      </c>
      <c r="W48" s="6" t="s">
        <v>48</v>
      </c>
    </row>
    <row r="49" spans="1:23" x14ac:dyDescent="0.25">
      <c r="A49" s="14">
        <v>3</v>
      </c>
      <c r="B49" s="140"/>
      <c r="C49" s="8" t="s">
        <v>60</v>
      </c>
      <c r="D49" s="6" t="s">
        <v>50</v>
      </c>
      <c r="E49" s="6" t="s">
        <v>50</v>
      </c>
      <c r="F49" s="6" t="s">
        <v>50</v>
      </c>
      <c r="G49" s="6" t="s">
        <v>50</v>
      </c>
      <c r="H49" s="6" t="s">
        <v>50</v>
      </c>
      <c r="I49" s="6" t="s">
        <v>48</v>
      </c>
      <c r="J49" s="6" t="s">
        <v>48</v>
      </c>
      <c r="K49" s="6" t="s">
        <v>50</v>
      </c>
      <c r="L49" s="6" t="s">
        <v>48</v>
      </c>
      <c r="M49" s="6" t="s">
        <v>50</v>
      </c>
      <c r="N49" s="6" t="s">
        <v>50</v>
      </c>
      <c r="O49" s="6" t="s">
        <v>50</v>
      </c>
      <c r="P49" s="6" t="s">
        <v>48</v>
      </c>
      <c r="Q49" s="6" t="s">
        <v>61</v>
      </c>
      <c r="R49" s="6" t="s">
        <v>50</v>
      </c>
      <c r="S49" s="6" t="s">
        <v>48</v>
      </c>
      <c r="T49" s="6" t="s">
        <v>48</v>
      </c>
      <c r="U49" s="6" t="s">
        <v>50</v>
      </c>
      <c r="V49" s="6" t="s">
        <v>50</v>
      </c>
      <c r="W49" s="6" t="s">
        <v>48</v>
      </c>
    </row>
    <row r="50" spans="1:23" ht="15.75" customHeight="1" x14ac:dyDescent="0.25">
      <c r="A50" s="14">
        <v>4</v>
      </c>
      <c r="B50" s="138" t="s">
        <v>100</v>
      </c>
      <c r="C50" s="9" t="s">
        <v>63</v>
      </c>
      <c r="D50" s="6" t="s">
        <v>25</v>
      </c>
      <c r="E50" s="6" t="s">
        <v>25</v>
      </c>
      <c r="F50" s="6" t="s">
        <v>25</v>
      </c>
      <c r="G50" s="6" t="s">
        <v>25</v>
      </c>
      <c r="H50" s="6" t="s">
        <v>25</v>
      </c>
      <c r="I50" s="6" t="s">
        <v>25</v>
      </c>
      <c r="J50" s="6" t="s">
        <v>25</v>
      </c>
      <c r="K50" s="6" t="s">
        <v>25</v>
      </c>
      <c r="L50" s="6" t="s">
        <v>25</v>
      </c>
      <c r="M50" s="6" t="s">
        <v>25</v>
      </c>
      <c r="N50" s="6" t="s">
        <v>25</v>
      </c>
      <c r="O50" s="6" t="s">
        <v>25</v>
      </c>
      <c r="P50" s="6" t="s">
        <v>25</v>
      </c>
      <c r="Q50" s="6" t="s">
        <v>25</v>
      </c>
      <c r="R50" s="6"/>
      <c r="S50" s="6" t="s">
        <v>25</v>
      </c>
      <c r="T50" s="6"/>
      <c r="U50" s="6"/>
      <c r="V50" s="6"/>
      <c r="W50" s="6" t="s">
        <v>25</v>
      </c>
    </row>
    <row r="51" spans="1:23" ht="42" customHeight="1" x14ac:dyDescent="0.25">
      <c r="A51" s="14">
        <v>4</v>
      </c>
      <c r="B51" s="140"/>
      <c r="C51" s="9" t="s">
        <v>72</v>
      </c>
      <c r="D51" s="6"/>
      <c r="E51" s="6"/>
      <c r="F51" s="6"/>
      <c r="G51" s="6"/>
      <c r="H51" s="6"/>
      <c r="I51" s="6"/>
      <c r="J51" s="6"/>
      <c r="K51" s="6"/>
      <c r="L51" s="6"/>
      <c r="M51" s="6"/>
      <c r="N51" s="6"/>
      <c r="O51" s="6"/>
      <c r="P51" s="6"/>
      <c r="Q51" s="6"/>
      <c r="R51" s="6" t="s">
        <v>25</v>
      </c>
      <c r="S51" s="6"/>
      <c r="T51" s="6" t="s">
        <v>25</v>
      </c>
      <c r="U51" s="6" t="s">
        <v>25</v>
      </c>
      <c r="V51" s="6" t="s">
        <v>25</v>
      </c>
      <c r="W51" s="6"/>
    </row>
    <row r="52" spans="1:23" x14ac:dyDescent="0.25">
      <c r="A52" s="15">
        <v>5</v>
      </c>
      <c r="B52" s="138" t="s">
        <v>62</v>
      </c>
      <c r="C52" s="9" t="s">
        <v>63</v>
      </c>
      <c r="D52" s="6" t="s">
        <v>25</v>
      </c>
      <c r="E52" s="6" t="s">
        <v>25</v>
      </c>
      <c r="F52" s="6" t="s">
        <v>25</v>
      </c>
      <c r="G52" s="6" t="s">
        <v>25</v>
      </c>
      <c r="H52" s="6" t="s">
        <v>25</v>
      </c>
      <c r="I52" s="6" t="s">
        <v>25</v>
      </c>
      <c r="J52" s="6" t="s">
        <v>25</v>
      </c>
      <c r="K52" s="6" t="s">
        <v>25</v>
      </c>
      <c r="L52" s="6" t="s">
        <v>25</v>
      </c>
      <c r="M52" s="6" t="s">
        <v>25</v>
      </c>
      <c r="N52" s="6" t="s">
        <v>25</v>
      </c>
      <c r="O52" s="6" t="s">
        <v>25</v>
      </c>
      <c r="P52" s="6" t="s">
        <v>25</v>
      </c>
      <c r="Q52" s="6" t="s">
        <v>25</v>
      </c>
      <c r="R52" s="6" t="s">
        <v>25</v>
      </c>
      <c r="S52" s="6" t="s">
        <v>25</v>
      </c>
      <c r="T52" s="6"/>
      <c r="U52" s="6"/>
      <c r="V52" s="6"/>
      <c r="W52" s="6" t="s">
        <v>25</v>
      </c>
    </row>
    <row r="53" spans="1:23" x14ac:dyDescent="0.25">
      <c r="A53" s="15">
        <v>5</v>
      </c>
      <c r="B53" s="139"/>
      <c r="C53" s="9" t="s">
        <v>64</v>
      </c>
      <c r="D53" s="6"/>
      <c r="E53" s="6"/>
      <c r="F53" s="6">
        <v>1</v>
      </c>
      <c r="G53" s="6">
        <v>1</v>
      </c>
      <c r="H53" s="6">
        <v>3</v>
      </c>
      <c r="I53" s="6">
        <v>1</v>
      </c>
      <c r="J53" s="6">
        <v>2</v>
      </c>
      <c r="K53" s="6">
        <v>3</v>
      </c>
      <c r="L53" s="6"/>
      <c r="M53" s="6"/>
      <c r="N53" s="6"/>
      <c r="O53" s="6">
        <v>1</v>
      </c>
      <c r="P53" s="6"/>
      <c r="Q53" s="6"/>
      <c r="R53" s="6"/>
      <c r="S53" s="6">
        <v>1</v>
      </c>
      <c r="T53" s="6"/>
      <c r="U53" s="6"/>
      <c r="V53" s="6"/>
      <c r="W53" s="6"/>
    </row>
    <row r="54" spans="1:23" x14ac:dyDescent="0.25">
      <c r="A54" s="15">
        <v>5</v>
      </c>
      <c r="B54" s="139"/>
      <c r="C54" s="9" t="s">
        <v>65</v>
      </c>
      <c r="D54" s="6"/>
      <c r="E54" s="6"/>
      <c r="F54" s="6"/>
      <c r="G54" s="6"/>
      <c r="H54" s="6">
        <v>2</v>
      </c>
      <c r="I54" s="6">
        <v>4</v>
      </c>
      <c r="J54" s="6">
        <v>1</v>
      </c>
      <c r="K54" s="6">
        <v>2</v>
      </c>
      <c r="L54" s="6">
        <v>1</v>
      </c>
      <c r="M54" s="6">
        <v>1</v>
      </c>
      <c r="N54" s="6"/>
      <c r="O54" s="6"/>
      <c r="P54" s="6">
        <v>1</v>
      </c>
      <c r="Q54" s="6"/>
      <c r="R54" s="6"/>
      <c r="S54" s="6">
        <v>3</v>
      </c>
      <c r="T54" s="6"/>
      <c r="U54" s="6"/>
      <c r="V54" s="6"/>
      <c r="W54" s="6"/>
    </row>
    <row r="55" spans="1:23" x14ac:dyDescent="0.25">
      <c r="A55" s="15">
        <v>5</v>
      </c>
      <c r="B55" s="139"/>
      <c r="C55" s="9" t="s">
        <v>66</v>
      </c>
      <c r="D55" s="6">
        <v>2</v>
      </c>
      <c r="E55" s="6"/>
      <c r="F55" s="6">
        <v>2</v>
      </c>
      <c r="G55" s="6">
        <v>4</v>
      </c>
      <c r="H55" s="6"/>
      <c r="I55" s="6">
        <v>2</v>
      </c>
      <c r="J55" s="6">
        <v>3</v>
      </c>
      <c r="K55" s="6">
        <v>1</v>
      </c>
      <c r="L55" s="6"/>
      <c r="M55" s="6"/>
      <c r="N55" s="6"/>
      <c r="O55" s="6">
        <v>2</v>
      </c>
      <c r="P55" s="6">
        <v>2</v>
      </c>
      <c r="Q55" s="6">
        <v>1</v>
      </c>
      <c r="R55" s="6"/>
      <c r="S55" s="6">
        <v>2</v>
      </c>
      <c r="T55" s="6"/>
      <c r="U55" s="6"/>
      <c r="V55" s="6"/>
      <c r="W55" s="6"/>
    </row>
    <row r="56" spans="1:23" x14ac:dyDescent="0.25">
      <c r="A56" s="15">
        <v>5</v>
      </c>
      <c r="B56" s="139"/>
      <c r="C56" s="9" t="s">
        <v>67</v>
      </c>
      <c r="D56" s="6">
        <v>3</v>
      </c>
      <c r="E56" s="6">
        <v>3</v>
      </c>
      <c r="F56" s="6">
        <v>4</v>
      </c>
      <c r="G56" s="6">
        <v>3</v>
      </c>
      <c r="H56" s="6"/>
      <c r="I56" s="6"/>
      <c r="J56" s="6">
        <v>5</v>
      </c>
      <c r="K56" s="6"/>
      <c r="L56" s="6"/>
      <c r="M56" s="6"/>
      <c r="N56" s="6"/>
      <c r="O56" s="6">
        <v>4</v>
      </c>
      <c r="P56" s="6">
        <v>4</v>
      </c>
      <c r="Q56" s="6">
        <v>5</v>
      </c>
      <c r="R56" s="6"/>
      <c r="S56" s="6"/>
      <c r="T56" s="6"/>
      <c r="U56" s="6"/>
      <c r="V56" s="6"/>
      <c r="W56" s="6"/>
    </row>
    <row r="57" spans="1:23" x14ac:dyDescent="0.25">
      <c r="A57" s="15">
        <v>5</v>
      </c>
      <c r="B57" s="139"/>
      <c r="C57" s="9" t="s">
        <v>68</v>
      </c>
      <c r="D57" s="6">
        <v>5</v>
      </c>
      <c r="E57" s="6">
        <v>1</v>
      </c>
      <c r="F57" s="6">
        <v>5</v>
      </c>
      <c r="G57" s="6"/>
      <c r="H57" s="6">
        <v>1</v>
      </c>
      <c r="I57" s="6"/>
      <c r="J57" s="6"/>
      <c r="K57" s="6"/>
      <c r="L57" s="6">
        <v>2</v>
      </c>
      <c r="M57" s="6"/>
      <c r="N57" s="6">
        <v>1</v>
      </c>
      <c r="O57" s="6"/>
      <c r="P57" s="6"/>
      <c r="Q57" s="6">
        <v>3</v>
      </c>
      <c r="R57" s="6">
        <v>1</v>
      </c>
      <c r="S57" s="6"/>
      <c r="T57" s="6"/>
      <c r="U57" s="6"/>
      <c r="V57" s="6"/>
      <c r="W57" s="6">
        <v>1</v>
      </c>
    </row>
    <row r="58" spans="1:23" x14ac:dyDescent="0.25">
      <c r="A58" s="15">
        <v>5</v>
      </c>
      <c r="B58" s="139"/>
      <c r="C58" s="9" t="s">
        <v>69</v>
      </c>
      <c r="D58" s="6">
        <v>4</v>
      </c>
      <c r="E58" s="6">
        <v>2</v>
      </c>
      <c r="F58" s="6">
        <v>3</v>
      </c>
      <c r="G58" s="6">
        <v>5</v>
      </c>
      <c r="H58" s="6"/>
      <c r="I58" s="6"/>
      <c r="J58" s="6">
        <v>4</v>
      </c>
      <c r="K58" s="6">
        <v>4</v>
      </c>
      <c r="L58" s="6"/>
      <c r="M58" s="6"/>
      <c r="N58" s="6"/>
      <c r="O58" s="6"/>
      <c r="P58" s="6">
        <v>3</v>
      </c>
      <c r="Q58" s="6">
        <v>2</v>
      </c>
      <c r="R58" s="6"/>
      <c r="S58" s="6"/>
      <c r="T58" s="6"/>
      <c r="U58" s="6"/>
      <c r="V58" s="6"/>
      <c r="W58" s="6">
        <v>2</v>
      </c>
    </row>
    <row r="59" spans="1:23" x14ac:dyDescent="0.25">
      <c r="A59" s="15">
        <v>5</v>
      </c>
      <c r="B59" s="139"/>
      <c r="C59" s="9" t="s">
        <v>70</v>
      </c>
      <c r="D59" s="6">
        <v>1</v>
      </c>
      <c r="E59" s="6"/>
      <c r="F59" s="6"/>
      <c r="G59" s="6">
        <v>2</v>
      </c>
      <c r="H59" s="6">
        <v>4</v>
      </c>
      <c r="I59" s="6">
        <v>3</v>
      </c>
      <c r="J59" s="6"/>
      <c r="K59" s="6"/>
      <c r="L59" s="6"/>
      <c r="M59" s="6"/>
      <c r="N59" s="6"/>
      <c r="O59" s="6">
        <v>3</v>
      </c>
      <c r="P59" s="6">
        <v>5</v>
      </c>
      <c r="Q59" s="6">
        <v>4</v>
      </c>
      <c r="R59" s="6"/>
      <c r="S59" s="6"/>
      <c r="T59" s="6"/>
      <c r="U59" s="6"/>
      <c r="V59" s="6"/>
      <c r="W59" s="6"/>
    </row>
    <row r="60" spans="1:23" x14ac:dyDescent="0.25">
      <c r="A60" s="15">
        <v>5</v>
      </c>
      <c r="B60" s="139"/>
      <c r="C60" s="9" t="s">
        <v>71</v>
      </c>
      <c r="D60" s="6"/>
      <c r="E60" s="6"/>
      <c r="F60" s="6"/>
      <c r="G60" s="6"/>
      <c r="H60" s="6"/>
      <c r="I60" s="6"/>
      <c r="J60" s="6"/>
      <c r="K60" s="6"/>
      <c r="L60" s="6"/>
      <c r="M60" s="6"/>
      <c r="N60" s="6"/>
      <c r="O60" s="6"/>
      <c r="P60" s="6"/>
      <c r="Q60" s="6"/>
      <c r="R60" s="6"/>
      <c r="S60" s="6"/>
      <c r="T60" s="6"/>
      <c r="U60" s="6"/>
      <c r="V60" s="6"/>
      <c r="W60" s="6"/>
    </row>
    <row r="61" spans="1:23" x14ac:dyDescent="0.25">
      <c r="A61" s="15">
        <v>5</v>
      </c>
      <c r="B61" s="139"/>
      <c r="C61" s="9" t="s">
        <v>72</v>
      </c>
      <c r="D61" s="6"/>
      <c r="E61" s="6"/>
      <c r="F61" s="6"/>
      <c r="G61" s="6"/>
      <c r="H61" s="6"/>
      <c r="I61" s="6"/>
      <c r="J61" s="6"/>
      <c r="K61" s="6"/>
      <c r="L61" s="6"/>
      <c r="M61" s="6"/>
      <c r="N61" s="6"/>
      <c r="O61" s="6"/>
      <c r="P61" s="6"/>
      <c r="Q61" s="6"/>
      <c r="R61" s="6"/>
      <c r="S61" s="6"/>
      <c r="T61" s="6" t="s">
        <v>25</v>
      </c>
      <c r="U61" s="6" t="s">
        <v>25</v>
      </c>
      <c r="V61" s="6" t="s">
        <v>25</v>
      </c>
      <c r="W61" s="6"/>
    </row>
    <row r="62" spans="1:23" x14ac:dyDescent="0.25">
      <c r="A62" s="15">
        <v>5</v>
      </c>
      <c r="B62" s="139"/>
      <c r="C62" s="9" t="s">
        <v>73</v>
      </c>
      <c r="D62" s="6"/>
      <c r="E62" s="6"/>
      <c r="F62" s="6"/>
      <c r="G62" s="6"/>
      <c r="H62" s="6"/>
      <c r="I62" s="6"/>
      <c r="J62" s="6"/>
      <c r="K62" s="6"/>
      <c r="L62" s="6"/>
      <c r="M62" s="6"/>
      <c r="N62" s="6"/>
      <c r="O62" s="6"/>
      <c r="P62" s="6"/>
      <c r="Q62" s="6"/>
      <c r="R62" s="6"/>
      <c r="S62" s="6"/>
      <c r="T62" s="6">
        <v>1</v>
      </c>
      <c r="U62" s="6">
        <v>2</v>
      </c>
      <c r="V62" s="6">
        <v>1</v>
      </c>
      <c r="W62" s="6"/>
    </row>
    <row r="63" spans="1:23" x14ac:dyDescent="0.25">
      <c r="A63" s="15">
        <v>5</v>
      </c>
      <c r="B63" s="139"/>
      <c r="C63" s="9" t="s">
        <v>74</v>
      </c>
      <c r="D63" s="6"/>
      <c r="E63" s="6"/>
      <c r="F63" s="6"/>
      <c r="G63" s="6"/>
      <c r="H63" s="6"/>
      <c r="I63" s="6"/>
      <c r="J63" s="6"/>
      <c r="K63" s="6"/>
      <c r="L63" s="6"/>
      <c r="M63" s="6"/>
      <c r="N63" s="6"/>
      <c r="O63" s="6"/>
      <c r="P63" s="6"/>
      <c r="Q63" s="6"/>
      <c r="R63" s="6"/>
      <c r="S63" s="6"/>
      <c r="T63" s="6"/>
      <c r="U63" s="6">
        <v>1</v>
      </c>
      <c r="V63" s="6"/>
      <c r="W63" s="6"/>
    </row>
    <row r="64" spans="1:23" x14ac:dyDescent="0.25">
      <c r="A64" s="15">
        <v>5</v>
      </c>
      <c r="B64" s="140"/>
      <c r="C64" s="9" t="s">
        <v>71</v>
      </c>
      <c r="D64" s="6"/>
      <c r="E64" s="6"/>
      <c r="F64" s="6"/>
      <c r="G64" s="6"/>
      <c r="H64" s="6"/>
      <c r="I64" s="6"/>
      <c r="J64" s="6"/>
      <c r="K64" s="6"/>
      <c r="L64" s="6"/>
      <c r="M64" s="6"/>
      <c r="N64" s="6"/>
      <c r="O64" s="6"/>
      <c r="P64" s="6"/>
      <c r="Q64" s="6"/>
      <c r="R64" s="6"/>
      <c r="S64" s="6"/>
      <c r="T64" s="6"/>
      <c r="U64" s="6"/>
      <c r="V64" s="6"/>
      <c r="W64" s="6"/>
    </row>
    <row r="65" spans="1:23" x14ac:dyDescent="0.25">
      <c r="A65" s="15">
        <v>6</v>
      </c>
      <c r="B65" s="144" t="s">
        <v>101</v>
      </c>
      <c r="C65" s="9" t="s">
        <v>63</v>
      </c>
      <c r="D65" s="6" t="s">
        <v>25</v>
      </c>
      <c r="E65" s="6" t="s">
        <v>25</v>
      </c>
      <c r="F65" s="6" t="s">
        <v>25</v>
      </c>
      <c r="G65" s="6" t="s">
        <v>25</v>
      </c>
      <c r="H65" s="6" t="s">
        <v>25</v>
      </c>
      <c r="I65" s="6" t="s">
        <v>25</v>
      </c>
      <c r="J65" s="6" t="s">
        <v>25</v>
      </c>
      <c r="K65" s="6" t="s">
        <v>25</v>
      </c>
      <c r="L65" s="6" t="s">
        <v>25</v>
      </c>
      <c r="M65" s="6" t="s">
        <v>25</v>
      </c>
      <c r="N65" s="6" t="s">
        <v>25</v>
      </c>
      <c r="O65" s="6" t="s">
        <v>25</v>
      </c>
      <c r="P65" s="6" t="s">
        <v>25</v>
      </c>
      <c r="Q65" s="6" t="s">
        <v>25</v>
      </c>
      <c r="R65" s="6" t="s">
        <v>25</v>
      </c>
      <c r="S65" s="6" t="s">
        <v>25</v>
      </c>
      <c r="T65" s="6"/>
      <c r="U65" s="6"/>
      <c r="V65" s="6" t="s">
        <v>25</v>
      </c>
      <c r="W65" s="6" t="s">
        <v>25</v>
      </c>
    </row>
    <row r="66" spans="1:23" x14ac:dyDescent="0.25">
      <c r="A66" s="15">
        <v>6</v>
      </c>
      <c r="B66" s="145"/>
      <c r="C66" s="9" t="s">
        <v>64</v>
      </c>
      <c r="D66" s="6"/>
      <c r="E66" s="6"/>
      <c r="F66" s="6">
        <v>3</v>
      </c>
      <c r="G66" s="6">
        <v>2</v>
      </c>
      <c r="H66" s="6">
        <v>3</v>
      </c>
      <c r="I66" s="6"/>
      <c r="J66" s="6"/>
      <c r="K66" s="6"/>
      <c r="L66" s="6"/>
      <c r="M66" s="6"/>
      <c r="N66" s="6">
        <v>1</v>
      </c>
      <c r="O66" s="6"/>
      <c r="P66" s="6">
        <v>2</v>
      </c>
      <c r="Q66" s="6">
        <v>2</v>
      </c>
      <c r="R66" s="6"/>
      <c r="S66" s="6"/>
      <c r="T66" s="6"/>
      <c r="U66" s="6"/>
      <c r="V66" s="6"/>
      <c r="W66" s="6">
        <v>1</v>
      </c>
    </row>
    <row r="67" spans="1:23" x14ac:dyDescent="0.25">
      <c r="A67" s="15">
        <v>6</v>
      </c>
      <c r="B67" s="145"/>
      <c r="C67" s="9" t="s">
        <v>65</v>
      </c>
      <c r="D67" s="6"/>
      <c r="E67" s="6"/>
      <c r="F67" s="6"/>
      <c r="G67" s="6">
        <v>3</v>
      </c>
      <c r="H67" s="6"/>
      <c r="I67" s="6">
        <v>3</v>
      </c>
      <c r="J67" s="6"/>
      <c r="K67" s="6"/>
      <c r="L67" s="6">
        <v>1</v>
      </c>
      <c r="M67" s="6"/>
      <c r="N67" s="6"/>
      <c r="O67" s="6"/>
      <c r="P67" s="6"/>
      <c r="Q67" s="6"/>
      <c r="R67" s="6"/>
      <c r="S67" s="6">
        <v>1</v>
      </c>
      <c r="T67" s="6"/>
      <c r="U67" s="6"/>
      <c r="V67" s="6"/>
      <c r="W67" s="6"/>
    </row>
    <row r="68" spans="1:23" x14ac:dyDescent="0.25">
      <c r="A68" s="15">
        <v>6</v>
      </c>
      <c r="B68" s="145"/>
      <c r="C68" s="9" t="s">
        <v>66</v>
      </c>
      <c r="D68" s="6">
        <v>2</v>
      </c>
      <c r="E68" s="6"/>
      <c r="F68" s="6"/>
      <c r="G68" s="6"/>
      <c r="H68" s="6"/>
      <c r="I68" s="6"/>
      <c r="J68" s="6"/>
      <c r="K68" s="6"/>
      <c r="L68" s="6"/>
      <c r="M68" s="6"/>
      <c r="N68" s="6"/>
      <c r="O68" s="6"/>
      <c r="P68" s="6">
        <v>3</v>
      </c>
      <c r="Q68" s="6"/>
      <c r="R68" s="6"/>
      <c r="S68" s="6"/>
      <c r="T68" s="6"/>
      <c r="U68" s="6"/>
      <c r="V68" s="6">
        <v>1</v>
      </c>
      <c r="W68" s="6"/>
    </row>
    <row r="69" spans="1:23" x14ac:dyDescent="0.25">
      <c r="A69" s="15">
        <v>6</v>
      </c>
      <c r="B69" s="145"/>
      <c r="C69" s="9" t="s">
        <v>67</v>
      </c>
      <c r="D69" s="6">
        <v>3</v>
      </c>
      <c r="E69" s="6"/>
      <c r="F69" s="6"/>
      <c r="H69" s="6"/>
      <c r="I69" s="6">
        <v>4</v>
      </c>
      <c r="J69" s="6"/>
      <c r="K69" s="6"/>
      <c r="L69" s="6"/>
      <c r="M69" s="6"/>
      <c r="N69" s="6"/>
      <c r="O69" s="6">
        <v>2</v>
      </c>
      <c r="P69" s="6">
        <v>5</v>
      </c>
      <c r="Q69" s="6">
        <v>3</v>
      </c>
      <c r="R69" s="6"/>
      <c r="S69" s="6"/>
      <c r="T69" s="6"/>
      <c r="U69" s="6"/>
      <c r="V69" s="6">
        <v>2</v>
      </c>
      <c r="W69" s="6"/>
    </row>
    <row r="70" spans="1:23" x14ac:dyDescent="0.25">
      <c r="A70" s="15">
        <v>6</v>
      </c>
      <c r="B70" s="145"/>
      <c r="C70" s="9" t="s">
        <v>68</v>
      </c>
      <c r="D70" s="6">
        <v>5</v>
      </c>
      <c r="E70" s="6">
        <v>1</v>
      </c>
      <c r="F70" s="6">
        <v>1</v>
      </c>
      <c r="G70" s="6">
        <v>1</v>
      </c>
      <c r="H70" s="6">
        <v>1</v>
      </c>
      <c r="I70" s="6">
        <v>1</v>
      </c>
      <c r="J70" s="6">
        <v>3</v>
      </c>
      <c r="K70" s="6">
        <v>1</v>
      </c>
      <c r="L70" s="6"/>
      <c r="M70" s="6">
        <v>1</v>
      </c>
      <c r="N70" s="6"/>
      <c r="O70" s="6">
        <v>1</v>
      </c>
      <c r="P70" s="6">
        <v>1</v>
      </c>
      <c r="Q70" s="6">
        <v>1</v>
      </c>
      <c r="R70" s="6"/>
      <c r="S70" s="6">
        <v>3</v>
      </c>
      <c r="T70" s="6"/>
      <c r="U70" s="6"/>
      <c r="V70" s="6">
        <v>4</v>
      </c>
      <c r="W70" s="6">
        <v>2</v>
      </c>
    </row>
    <row r="71" spans="1:23" x14ac:dyDescent="0.25">
      <c r="A71" s="15">
        <v>6</v>
      </c>
      <c r="B71" s="145"/>
      <c r="C71" s="9" t="s">
        <v>69</v>
      </c>
      <c r="D71" s="6">
        <v>4</v>
      </c>
      <c r="E71" s="6">
        <v>2</v>
      </c>
      <c r="F71" s="6">
        <v>2</v>
      </c>
      <c r="G71" s="6">
        <v>4</v>
      </c>
      <c r="H71" s="6">
        <v>2</v>
      </c>
      <c r="I71" s="6">
        <v>2</v>
      </c>
      <c r="J71" s="6">
        <v>2</v>
      </c>
      <c r="K71" s="6"/>
      <c r="L71" s="6"/>
      <c r="M71" s="6"/>
      <c r="N71" s="6"/>
      <c r="O71" s="6"/>
      <c r="P71" s="6">
        <v>4</v>
      </c>
      <c r="Q71" s="6">
        <v>4</v>
      </c>
      <c r="R71" s="6"/>
      <c r="S71" s="6"/>
      <c r="T71" s="6"/>
      <c r="U71" s="6"/>
      <c r="V71" s="6"/>
      <c r="W71" s="6">
        <v>3</v>
      </c>
    </row>
    <row r="72" spans="1:23" x14ac:dyDescent="0.25">
      <c r="A72" s="15">
        <v>6</v>
      </c>
      <c r="B72" s="145"/>
      <c r="C72" s="9" t="s">
        <v>70</v>
      </c>
      <c r="D72" s="6">
        <v>1</v>
      </c>
      <c r="E72" s="6">
        <v>3</v>
      </c>
      <c r="F72" s="6"/>
      <c r="G72" s="6"/>
      <c r="H72" s="6"/>
      <c r="I72" s="6">
        <v>5</v>
      </c>
      <c r="J72" s="6">
        <v>1</v>
      </c>
      <c r="K72" s="6"/>
      <c r="L72" s="6"/>
      <c r="M72" s="6"/>
      <c r="N72" s="6"/>
      <c r="O72" s="6">
        <v>3</v>
      </c>
      <c r="P72" s="6">
        <v>6</v>
      </c>
      <c r="Q72" s="6"/>
      <c r="R72" s="6">
        <v>1</v>
      </c>
      <c r="S72" s="6">
        <v>2</v>
      </c>
      <c r="T72" s="6"/>
      <c r="U72" s="6"/>
      <c r="V72" s="6">
        <v>3</v>
      </c>
      <c r="W72" s="6"/>
    </row>
    <row r="73" spans="1:23" ht="89.25" x14ac:dyDescent="0.25">
      <c r="A73" s="15">
        <v>6</v>
      </c>
      <c r="B73" s="145"/>
      <c r="C73" s="9" t="s">
        <v>71</v>
      </c>
      <c r="D73" s="6"/>
      <c r="E73" s="6"/>
      <c r="F73" s="6"/>
      <c r="G73" s="6"/>
      <c r="H73" s="6"/>
      <c r="I73" s="6"/>
      <c r="J73" s="16" t="s">
        <v>102</v>
      </c>
      <c r="K73" s="6"/>
      <c r="L73" s="6"/>
      <c r="M73" s="6"/>
      <c r="N73" s="6"/>
      <c r="O73" s="6"/>
      <c r="P73" s="6"/>
      <c r="Q73" s="6"/>
      <c r="R73" s="6"/>
      <c r="S73" s="6"/>
      <c r="T73" s="6"/>
      <c r="U73" s="6"/>
      <c r="V73" s="6"/>
      <c r="W73" s="6"/>
    </row>
    <row r="74" spans="1:23" x14ac:dyDescent="0.25">
      <c r="A74" s="15">
        <v>6</v>
      </c>
      <c r="B74" s="145"/>
      <c r="C74" s="9" t="s">
        <v>72</v>
      </c>
      <c r="D74" s="6"/>
      <c r="E74" s="6"/>
      <c r="F74" s="6"/>
      <c r="G74" s="6"/>
      <c r="H74" s="6"/>
      <c r="I74" s="6"/>
      <c r="J74" s="6"/>
      <c r="K74" s="6"/>
      <c r="L74" s="6"/>
      <c r="M74" s="6"/>
      <c r="N74" s="6"/>
      <c r="O74" s="6"/>
      <c r="P74" s="6"/>
      <c r="Q74" s="6"/>
      <c r="R74" s="6"/>
      <c r="S74" s="6"/>
      <c r="T74" s="6" t="s">
        <v>25</v>
      </c>
      <c r="U74" s="6" t="s">
        <v>25</v>
      </c>
      <c r="V74" s="6"/>
      <c r="W74" s="6"/>
    </row>
    <row r="75" spans="1:23" x14ac:dyDescent="0.25">
      <c r="A75" s="15">
        <v>6</v>
      </c>
      <c r="B75" s="145"/>
      <c r="C75" s="9" t="s">
        <v>73</v>
      </c>
      <c r="D75" s="6"/>
      <c r="E75" s="6"/>
      <c r="F75" s="6"/>
      <c r="G75" s="6"/>
      <c r="H75" s="6"/>
      <c r="I75" s="6"/>
      <c r="J75" s="6"/>
      <c r="K75" s="6"/>
      <c r="L75" s="6"/>
      <c r="M75" s="6"/>
      <c r="N75" s="6"/>
      <c r="O75" s="6"/>
      <c r="P75" s="6"/>
      <c r="Q75" s="6"/>
      <c r="R75" s="6"/>
      <c r="S75" s="6"/>
      <c r="T75" s="6">
        <v>1</v>
      </c>
      <c r="U75" s="6">
        <v>2</v>
      </c>
      <c r="V75" s="6"/>
      <c r="W75" s="6"/>
    </row>
    <row r="76" spans="1:23" x14ac:dyDescent="0.25">
      <c r="A76" s="15">
        <v>6</v>
      </c>
      <c r="B76" s="145"/>
      <c r="C76" s="9" t="s">
        <v>74</v>
      </c>
      <c r="D76" s="6"/>
      <c r="E76" s="6"/>
      <c r="F76" s="6"/>
      <c r="G76" s="6"/>
      <c r="H76" s="6"/>
      <c r="I76" s="6"/>
      <c r="J76" s="6"/>
      <c r="K76" s="6"/>
      <c r="L76" s="6"/>
      <c r="M76" s="6"/>
      <c r="N76" s="6"/>
      <c r="O76" s="6"/>
      <c r="P76" s="6"/>
      <c r="Q76" s="6"/>
      <c r="R76" s="6"/>
      <c r="S76" s="6"/>
      <c r="T76" s="6"/>
      <c r="U76" s="6">
        <v>1</v>
      </c>
      <c r="V76" s="6"/>
      <c r="W76" s="6"/>
    </row>
    <row r="77" spans="1:23" x14ac:dyDescent="0.25">
      <c r="A77" s="15">
        <v>6</v>
      </c>
      <c r="B77" s="146"/>
      <c r="C77" s="9" t="s">
        <v>71</v>
      </c>
      <c r="D77" s="6"/>
      <c r="E77" s="6"/>
      <c r="F77" s="6"/>
      <c r="G77" s="6"/>
      <c r="H77" s="6"/>
      <c r="I77" s="6"/>
      <c r="J77" s="6"/>
      <c r="K77" s="6"/>
      <c r="L77" s="6"/>
      <c r="M77" s="6"/>
      <c r="N77" s="6"/>
      <c r="O77" s="6"/>
      <c r="P77" s="6"/>
      <c r="Q77" s="6"/>
      <c r="R77" s="6"/>
      <c r="S77" s="6"/>
      <c r="T77" s="6"/>
      <c r="U77" s="6"/>
      <c r="V77" s="6"/>
      <c r="W77" s="6"/>
    </row>
    <row r="78" spans="1:23" x14ac:dyDescent="0.25">
      <c r="A78" s="14">
        <v>7</v>
      </c>
      <c r="B78" s="141" t="s">
        <v>82</v>
      </c>
      <c r="C78" s="24" t="s">
        <v>103</v>
      </c>
      <c r="D78" s="6"/>
      <c r="E78" s="6">
        <v>1</v>
      </c>
      <c r="F78" s="6"/>
      <c r="G78" s="6"/>
      <c r="H78" s="6"/>
      <c r="I78" s="6">
        <v>2</v>
      </c>
      <c r="J78" s="6"/>
      <c r="K78" s="6"/>
      <c r="L78" s="6">
        <v>1</v>
      </c>
      <c r="M78" s="6"/>
      <c r="N78" s="6">
        <v>1</v>
      </c>
      <c r="O78" s="6"/>
      <c r="P78" s="6"/>
      <c r="Q78" s="6">
        <v>1</v>
      </c>
      <c r="R78" s="6"/>
      <c r="S78" s="6">
        <v>1</v>
      </c>
      <c r="T78" s="6"/>
      <c r="U78" s="6"/>
      <c r="V78" s="6">
        <v>1</v>
      </c>
      <c r="W78" s="6">
        <v>1</v>
      </c>
    </row>
    <row r="79" spans="1:23" x14ac:dyDescent="0.25">
      <c r="A79" s="14">
        <v>7</v>
      </c>
      <c r="B79" s="142"/>
      <c r="C79" s="9" t="s">
        <v>84</v>
      </c>
      <c r="D79" s="6"/>
      <c r="E79" s="6"/>
      <c r="F79" s="6">
        <v>1</v>
      </c>
      <c r="G79" s="6">
        <v>1</v>
      </c>
      <c r="H79" s="6">
        <v>3</v>
      </c>
      <c r="I79" s="6">
        <v>3</v>
      </c>
      <c r="J79" s="6">
        <v>1</v>
      </c>
      <c r="K79" s="6"/>
      <c r="L79" s="6"/>
      <c r="M79" s="6"/>
      <c r="N79" s="6"/>
      <c r="O79" s="6"/>
      <c r="P79" s="6"/>
      <c r="Q79" s="6"/>
      <c r="R79" s="6"/>
      <c r="S79" s="6"/>
      <c r="T79" s="6"/>
      <c r="U79" s="6">
        <v>3</v>
      </c>
      <c r="V79" s="6"/>
      <c r="W79" s="6"/>
    </row>
    <row r="80" spans="1:23" x14ac:dyDescent="0.25">
      <c r="A80" s="14">
        <v>7</v>
      </c>
      <c r="B80" s="142"/>
      <c r="C80" s="9" t="s">
        <v>85</v>
      </c>
      <c r="D80" s="6">
        <v>1</v>
      </c>
      <c r="E80" s="6"/>
      <c r="F80" s="6"/>
      <c r="G80" s="6"/>
      <c r="H80" s="6">
        <v>2</v>
      </c>
      <c r="I80" s="6">
        <v>1</v>
      </c>
      <c r="J80" s="6"/>
      <c r="K80" s="6">
        <v>1</v>
      </c>
      <c r="L80" s="6"/>
      <c r="M80" s="6">
        <v>1</v>
      </c>
      <c r="N80" s="6"/>
      <c r="O80" s="6">
        <v>1</v>
      </c>
      <c r="P80" s="6">
        <v>1</v>
      </c>
      <c r="Q80" s="6"/>
      <c r="R80" s="6">
        <v>1</v>
      </c>
      <c r="S80" s="6"/>
      <c r="T80" s="6">
        <v>1</v>
      </c>
      <c r="U80" s="6">
        <v>1</v>
      </c>
      <c r="V80" s="6"/>
      <c r="W80" s="6"/>
    </row>
    <row r="81" spans="1:23" x14ac:dyDescent="0.25">
      <c r="A81" s="14">
        <v>7</v>
      </c>
      <c r="B81" s="142"/>
      <c r="C81" s="9" t="s">
        <v>86</v>
      </c>
      <c r="D81" s="6">
        <v>2</v>
      </c>
      <c r="E81" s="6"/>
      <c r="F81" s="6">
        <v>2</v>
      </c>
      <c r="G81" s="6"/>
      <c r="H81" s="6">
        <v>1</v>
      </c>
      <c r="I81" s="6"/>
      <c r="J81" s="6">
        <v>2</v>
      </c>
      <c r="K81" s="6">
        <v>2</v>
      </c>
      <c r="L81" s="6"/>
      <c r="M81" s="6"/>
      <c r="N81" s="6"/>
      <c r="O81" s="6"/>
      <c r="P81" s="6"/>
      <c r="Q81" s="6"/>
      <c r="R81" s="6">
        <v>3</v>
      </c>
      <c r="S81" s="6"/>
      <c r="T81" s="6"/>
      <c r="U81" s="6">
        <v>2</v>
      </c>
      <c r="V81" s="6"/>
      <c r="W81" s="6">
        <v>2</v>
      </c>
    </row>
    <row r="82" spans="1:23" x14ac:dyDescent="0.25">
      <c r="A82" s="14">
        <v>7</v>
      </c>
      <c r="B82" s="142"/>
      <c r="C82" s="9" t="s">
        <v>87</v>
      </c>
      <c r="D82" s="6"/>
      <c r="E82" s="6"/>
      <c r="F82" s="6"/>
      <c r="G82" s="6"/>
      <c r="H82" s="6"/>
      <c r="I82" s="6"/>
      <c r="J82" s="6"/>
      <c r="K82" s="6"/>
      <c r="L82" s="6"/>
      <c r="M82" s="6"/>
      <c r="N82" s="6"/>
      <c r="O82" s="6"/>
      <c r="P82" s="6"/>
      <c r="Q82" s="6"/>
      <c r="R82" s="6">
        <v>2</v>
      </c>
      <c r="S82" s="6"/>
      <c r="T82" s="6"/>
      <c r="U82" s="6"/>
      <c r="V82" s="6"/>
      <c r="W82" s="6"/>
    </row>
    <row r="83" spans="1:23" x14ac:dyDescent="0.25">
      <c r="A83" s="14">
        <v>7</v>
      </c>
      <c r="B83" s="142"/>
      <c r="C83" s="9" t="s">
        <v>88</v>
      </c>
      <c r="D83" s="6">
        <v>3</v>
      </c>
      <c r="E83" s="6"/>
      <c r="F83" s="6"/>
      <c r="G83" s="6"/>
      <c r="H83" s="6"/>
      <c r="I83" s="6"/>
      <c r="J83" s="6"/>
      <c r="K83" s="6"/>
      <c r="L83" s="6"/>
      <c r="M83" s="6"/>
      <c r="N83" s="6"/>
      <c r="O83" s="6"/>
      <c r="P83" s="6"/>
      <c r="Q83" s="6"/>
      <c r="R83" s="6"/>
      <c r="S83" s="6"/>
      <c r="T83" s="6"/>
      <c r="U83" s="6"/>
      <c r="V83" s="6"/>
      <c r="W83" s="6"/>
    </row>
    <row r="84" spans="1:23" ht="207" customHeight="1" x14ac:dyDescent="0.25">
      <c r="A84" s="3">
        <v>7</v>
      </c>
      <c r="B84" s="143"/>
      <c r="C84" s="7" t="s">
        <v>71</v>
      </c>
      <c r="D84" s="10" t="s">
        <v>135</v>
      </c>
      <c r="E84" s="6"/>
      <c r="F84" s="6"/>
      <c r="G84" s="6"/>
      <c r="H84" s="6"/>
      <c r="I84" s="6"/>
      <c r="J84" s="17" t="s">
        <v>104</v>
      </c>
      <c r="K84" s="6"/>
      <c r="L84" s="6"/>
      <c r="M84" s="6"/>
      <c r="N84" s="6"/>
      <c r="O84" s="6"/>
      <c r="P84" s="6"/>
      <c r="Q84" s="6"/>
      <c r="R84" s="6"/>
      <c r="S84" s="6"/>
      <c r="T84" s="6"/>
      <c r="U84" s="6"/>
      <c r="V84" s="6"/>
      <c r="W84" s="6"/>
    </row>
    <row r="85" spans="1:23" x14ac:dyDescent="0.25">
      <c r="A85" s="11"/>
      <c r="B85" s="21"/>
      <c r="C85" s="21"/>
      <c r="D85" s="12"/>
      <c r="E85" s="12"/>
      <c r="F85" s="12"/>
      <c r="G85" s="12"/>
      <c r="H85" s="12"/>
      <c r="I85" s="12"/>
      <c r="J85" s="12"/>
      <c r="K85" s="12"/>
      <c r="L85" s="12"/>
      <c r="M85" s="12"/>
      <c r="N85" s="12"/>
      <c r="O85" s="12"/>
      <c r="P85" s="12"/>
      <c r="Q85" s="12"/>
      <c r="R85" s="12"/>
      <c r="S85" s="12"/>
      <c r="T85" s="12"/>
      <c r="U85" s="12"/>
      <c r="V85" s="12"/>
      <c r="W85" s="12"/>
    </row>
    <row r="86" spans="1:23" x14ac:dyDescent="0.25">
      <c r="A86" s="11"/>
      <c r="B86" s="21"/>
      <c r="C86" s="21"/>
      <c r="D86" s="12"/>
      <c r="E86" s="12"/>
      <c r="F86" s="12"/>
      <c r="G86" s="12"/>
      <c r="H86" s="12"/>
      <c r="I86" s="12"/>
      <c r="J86" s="12"/>
      <c r="K86" s="12"/>
      <c r="L86" s="12"/>
      <c r="M86" s="12"/>
      <c r="N86" s="12"/>
      <c r="O86" s="12"/>
      <c r="P86" s="12"/>
      <c r="Q86" s="12"/>
      <c r="R86" s="12"/>
      <c r="S86" s="12"/>
      <c r="T86" s="12"/>
      <c r="U86" s="12"/>
      <c r="V86" s="12"/>
      <c r="W86" s="12"/>
    </row>
    <row r="87" spans="1:23" x14ac:dyDescent="0.25">
      <c r="A87" s="11"/>
      <c r="B87" s="21"/>
      <c r="C87" s="21"/>
      <c r="D87" s="12"/>
      <c r="E87" s="12"/>
      <c r="F87" s="12"/>
      <c r="G87" s="12"/>
      <c r="H87" s="12"/>
      <c r="I87" s="12"/>
      <c r="J87" s="12"/>
      <c r="K87" s="12"/>
      <c r="L87" s="12"/>
      <c r="M87" s="12"/>
      <c r="N87" s="12"/>
      <c r="O87" s="12"/>
      <c r="P87" s="12"/>
      <c r="Q87" s="12"/>
      <c r="R87" s="12"/>
      <c r="S87" s="12"/>
      <c r="T87" s="12"/>
      <c r="U87" s="12"/>
      <c r="V87" s="12"/>
      <c r="W87" s="12"/>
    </row>
    <row r="88" spans="1:23" x14ac:dyDescent="0.25">
      <c r="A88" s="11"/>
      <c r="B88" s="21"/>
      <c r="C88" s="21"/>
      <c r="D88" s="12"/>
      <c r="E88" s="12"/>
      <c r="F88" s="12"/>
      <c r="G88" s="12"/>
      <c r="H88" s="12"/>
      <c r="I88" s="12"/>
      <c r="J88" s="12"/>
      <c r="K88" s="12"/>
      <c r="L88" s="12"/>
      <c r="M88" s="12"/>
      <c r="N88" s="12"/>
      <c r="O88" s="12"/>
      <c r="P88" s="12"/>
      <c r="Q88" s="12"/>
      <c r="R88" s="12"/>
      <c r="S88" s="12"/>
      <c r="T88" s="12"/>
      <c r="U88" s="12"/>
      <c r="V88" s="12"/>
      <c r="W88" s="12"/>
    </row>
    <row r="89" spans="1:23" x14ac:dyDescent="0.25">
      <c r="A89" s="11"/>
      <c r="B89" s="21"/>
      <c r="C89" s="21"/>
      <c r="D89" s="12"/>
      <c r="E89" s="12"/>
      <c r="F89" s="12"/>
      <c r="G89" s="12"/>
      <c r="H89" s="12"/>
      <c r="I89" s="12"/>
      <c r="J89" s="12"/>
      <c r="K89" s="12"/>
      <c r="L89" s="12"/>
      <c r="M89" s="12"/>
      <c r="N89" s="12"/>
      <c r="O89" s="12"/>
      <c r="P89" s="12"/>
      <c r="Q89" s="12"/>
      <c r="R89" s="12"/>
      <c r="S89" s="12"/>
      <c r="T89" s="12"/>
      <c r="U89" s="12"/>
      <c r="V89" s="12"/>
      <c r="W89" s="12"/>
    </row>
    <row r="90" spans="1:23" x14ac:dyDescent="0.25">
      <c r="A90" s="11"/>
      <c r="B90" s="21"/>
      <c r="C90" s="21"/>
      <c r="D90" s="12"/>
      <c r="E90" s="12"/>
      <c r="F90" s="12"/>
      <c r="G90" s="12"/>
      <c r="H90" s="12"/>
      <c r="I90" s="12"/>
      <c r="J90" s="12"/>
      <c r="K90" s="12"/>
      <c r="L90" s="12"/>
      <c r="M90" s="12"/>
      <c r="N90" s="12"/>
      <c r="O90" s="12"/>
      <c r="P90" s="12"/>
      <c r="Q90" s="12"/>
      <c r="R90" s="12"/>
      <c r="S90" s="12"/>
      <c r="T90" s="12"/>
      <c r="U90" s="12"/>
      <c r="V90" s="12"/>
      <c r="W90" s="12"/>
    </row>
    <row r="91" spans="1:23" x14ac:dyDescent="0.25">
      <c r="A91" s="11"/>
      <c r="B91" s="21"/>
      <c r="C91" s="21"/>
      <c r="D91" s="12"/>
      <c r="E91" s="12"/>
      <c r="F91" s="12"/>
      <c r="G91" s="12"/>
      <c r="H91" s="12"/>
      <c r="I91" s="12"/>
      <c r="J91" s="12"/>
      <c r="K91" s="12"/>
      <c r="L91" s="12"/>
      <c r="M91" s="12"/>
      <c r="N91" s="12"/>
      <c r="O91" s="12"/>
      <c r="P91" s="12"/>
      <c r="Q91" s="12"/>
      <c r="R91" s="12"/>
      <c r="S91" s="12"/>
      <c r="T91" s="12"/>
      <c r="U91" s="12"/>
      <c r="V91" s="12"/>
      <c r="W91" s="12"/>
    </row>
    <row r="92" spans="1:23" x14ac:dyDescent="0.25">
      <c r="A92" s="11"/>
      <c r="B92" s="21"/>
      <c r="C92" s="21"/>
      <c r="D92" s="12"/>
      <c r="E92" s="12"/>
      <c r="F92" s="12"/>
      <c r="G92" s="12"/>
      <c r="H92" s="12"/>
      <c r="I92" s="12"/>
      <c r="J92" s="12"/>
      <c r="K92" s="12"/>
      <c r="L92" s="12"/>
      <c r="M92" s="12"/>
      <c r="N92" s="12"/>
      <c r="O92" s="12"/>
      <c r="P92" s="12"/>
      <c r="Q92" s="12"/>
      <c r="R92" s="12"/>
      <c r="S92" s="12"/>
      <c r="T92" s="12"/>
      <c r="U92" s="12"/>
      <c r="V92" s="12"/>
      <c r="W92" s="12"/>
    </row>
    <row r="93" spans="1:23" x14ac:dyDescent="0.25">
      <c r="A93" s="11"/>
      <c r="B93" s="21"/>
      <c r="C93" s="21"/>
      <c r="D93" s="12"/>
      <c r="E93" s="12"/>
      <c r="F93" s="12"/>
      <c r="G93" s="12"/>
      <c r="H93" s="12"/>
      <c r="I93" s="12"/>
      <c r="J93" s="12"/>
      <c r="K93" s="12"/>
      <c r="L93" s="12"/>
      <c r="M93" s="12"/>
      <c r="N93" s="12"/>
      <c r="O93" s="12"/>
      <c r="P93" s="12"/>
      <c r="Q93" s="12"/>
      <c r="R93" s="12"/>
      <c r="S93" s="12"/>
      <c r="T93" s="12"/>
      <c r="U93" s="12"/>
      <c r="V93" s="12"/>
      <c r="W93" s="12"/>
    </row>
    <row r="94" spans="1:23" x14ac:dyDescent="0.25">
      <c r="A94" s="11"/>
      <c r="B94" s="21"/>
      <c r="C94" s="21"/>
      <c r="D94" s="12"/>
      <c r="E94" s="12"/>
      <c r="F94" s="12"/>
      <c r="G94" s="12"/>
      <c r="H94" s="12"/>
      <c r="I94" s="12"/>
      <c r="J94" s="12"/>
      <c r="K94" s="12"/>
      <c r="L94" s="12"/>
      <c r="M94" s="12"/>
      <c r="N94" s="12"/>
      <c r="O94" s="12"/>
      <c r="P94" s="12"/>
      <c r="Q94" s="12"/>
      <c r="R94" s="12"/>
      <c r="S94" s="12"/>
      <c r="T94" s="12"/>
      <c r="U94" s="12"/>
      <c r="V94" s="12"/>
      <c r="W94" s="12"/>
    </row>
    <row r="95" spans="1:23" x14ac:dyDescent="0.25">
      <c r="A95" s="11"/>
      <c r="B95" s="21"/>
      <c r="C95" s="21"/>
      <c r="D95" s="12"/>
      <c r="E95" s="12"/>
      <c r="F95" s="12"/>
      <c r="G95" s="12"/>
      <c r="H95" s="12"/>
      <c r="I95" s="12"/>
      <c r="J95" s="12"/>
      <c r="K95" s="12"/>
      <c r="L95" s="12"/>
      <c r="M95" s="12"/>
      <c r="N95" s="12"/>
      <c r="O95" s="12"/>
      <c r="P95" s="12"/>
      <c r="Q95" s="12"/>
      <c r="R95" s="12"/>
      <c r="S95" s="12"/>
      <c r="T95" s="12"/>
      <c r="U95" s="12"/>
      <c r="V95" s="12"/>
      <c r="W95" s="12"/>
    </row>
    <row r="96" spans="1:23" x14ac:dyDescent="0.25">
      <c r="A96" s="11"/>
      <c r="B96" s="21"/>
      <c r="C96" s="21"/>
      <c r="D96" s="12"/>
      <c r="E96" s="12"/>
      <c r="F96" s="12"/>
      <c r="G96" s="12"/>
      <c r="H96" s="12"/>
      <c r="I96" s="12"/>
      <c r="J96" s="12"/>
      <c r="K96" s="12"/>
      <c r="L96" s="12"/>
      <c r="M96" s="12"/>
      <c r="N96" s="12"/>
      <c r="O96" s="12"/>
      <c r="P96" s="12"/>
      <c r="Q96" s="12"/>
      <c r="R96" s="12"/>
      <c r="S96" s="12"/>
      <c r="T96" s="12"/>
      <c r="U96" s="12"/>
      <c r="V96" s="12"/>
      <c r="W96" s="12"/>
    </row>
    <row r="97" spans="1:23" x14ac:dyDescent="0.25">
      <c r="A97" s="11"/>
      <c r="B97" s="21"/>
      <c r="C97" s="21"/>
      <c r="D97" s="12"/>
      <c r="E97" s="12"/>
      <c r="F97" s="12"/>
      <c r="G97" s="12"/>
      <c r="H97" s="12"/>
      <c r="I97" s="12"/>
      <c r="J97" s="12"/>
      <c r="K97" s="12"/>
      <c r="L97" s="12"/>
      <c r="M97" s="12"/>
      <c r="N97" s="12"/>
      <c r="O97" s="12"/>
      <c r="P97" s="12"/>
      <c r="Q97" s="12"/>
      <c r="R97" s="12"/>
      <c r="S97" s="12"/>
      <c r="T97" s="12"/>
      <c r="U97" s="12"/>
      <c r="V97" s="12"/>
      <c r="W97" s="12"/>
    </row>
    <row r="98" spans="1:23" x14ac:dyDescent="0.25">
      <c r="A98" s="11"/>
      <c r="B98" s="21"/>
      <c r="C98" s="21"/>
      <c r="D98" s="12"/>
      <c r="E98" s="12"/>
      <c r="F98" s="12"/>
      <c r="G98" s="12"/>
      <c r="H98" s="12"/>
      <c r="I98" s="12"/>
      <c r="J98" s="12"/>
      <c r="K98" s="12"/>
      <c r="L98" s="12"/>
      <c r="M98" s="12"/>
      <c r="N98" s="12"/>
      <c r="O98" s="12"/>
      <c r="P98" s="12"/>
      <c r="Q98" s="12"/>
      <c r="R98" s="12"/>
      <c r="S98" s="12"/>
      <c r="T98" s="12"/>
      <c r="U98" s="12"/>
      <c r="V98" s="12"/>
      <c r="W98" s="12"/>
    </row>
    <row r="99" spans="1:23" x14ac:dyDescent="0.25">
      <c r="A99" s="11"/>
      <c r="B99" s="21"/>
      <c r="C99" s="21"/>
      <c r="D99" s="12"/>
      <c r="E99" s="12"/>
      <c r="F99" s="12"/>
      <c r="G99" s="12"/>
      <c r="H99" s="12"/>
      <c r="I99" s="12"/>
      <c r="J99" s="12"/>
      <c r="K99" s="12"/>
      <c r="L99" s="12"/>
      <c r="M99" s="12"/>
      <c r="N99" s="12"/>
      <c r="O99" s="12"/>
      <c r="P99" s="12"/>
      <c r="Q99" s="12"/>
      <c r="R99" s="12"/>
      <c r="S99" s="12"/>
      <c r="T99" s="12"/>
      <c r="U99" s="12"/>
      <c r="V99" s="12"/>
      <c r="W99" s="12"/>
    </row>
    <row r="100" spans="1:23" x14ac:dyDescent="0.25">
      <c r="A100" s="11"/>
      <c r="B100" s="21"/>
      <c r="C100" s="21"/>
      <c r="D100" s="12"/>
      <c r="E100" s="12"/>
      <c r="F100" s="12"/>
      <c r="G100" s="12"/>
      <c r="H100" s="12"/>
      <c r="I100" s="12"/>
      <c r="J100" s="12"/>
      <c r="K100" s="12"/>
      <c r="L100" s="12"/>
      <c r="M100" s="12"/>
      <c r="N100" s="12"/>
      <c r="O100" s="12"/>
      <c r="P100" s="12"/>
      <c r="Q100" s="12"/>
      <c r="R100" s="12"/>
      <c r="S100" s="12"/>
      <c r="T100" s="12"/>
      <c r="U100" s="12"/>
      <c r="V100" s="12"/>
      <c r="W100" s="12"/>
    </row>
    <row r="101" spans="1:23" x14ac:dyDescent="0.25">
      <c r="A101" s="11"/>
      <c r="B101" s="21"/>
      <c r="C101" s="21"/>
      <c r="D101" s="12"/>
      <c r="E101" s="12"/>
      <c r="F101" s="12"/>
      <c r="G101" s="12"/>
      <c r="H101" s="12"/>
      <c r="I101" s="12"/>
      <c r="J101" s="12"/>
      <c r="K101" s="12"/>
      <c r="L101" s="12"/>
      <c r="M101" s="12"/>
      <c r="N101" s="12"/>
      <c r="O101" s="12"/>
      <c r="P101" s="12"/>
      <c r="Q101" s="12"/>
      <c r="R101" s="12"/>
      <c r="S101" s="12"/>
      <c r="T101" s="12"/>
      <c r="U101" s="12"/>
      <c r="V101" s="12"/>
      <c r="W101" s="12"/>
    </row>
    <row r="102" spans="1:23" x14ac:dyDescent="0.25">
      <c r="A102" s="11"/>
      <c r="B102" s="21"/>
      <c r="C102" s="21"/>
      <c r="D102" s="12"/>
      <c r="E102" s="12"/>
      <c r="F102" s="12"/>
      <c r="G102" s="12"/>
      <c r="H102" s="12"/>
      <c r="I102" s="12"/>
      <c r="J102" s="12"/>
      <c r="K102" s="12"/>
      <c r="L102" s="12"/>
      <c r="M102" s="12"/>
      <c r="N102" s="12"/>
      <c r="O102" s="12"/>
      <c r="P102" s="12"/>
      <c r="Q102" s="12"/>
      <c r="R102" s="12"/>
      <c r="S102" s="12"/>
      <c r="T102" s="12"/>
      <c r="U102" s="12"/>
      <c r="V102" s="12"/>
      <c r="W102" s="12"/>
    </row>
    <row r="103" spans="1:23" x14ac:dyDescent="0.25">
      <c r="A103" s="11"/>
      <c r="B103" s="21"/>
      <c r="C103" s="21"/>
      <c r="D103" s="12"/>
      <c r="E103" s="12"/>
      <c r="F103" s="12"/>
      <c r="G103" s="12"/>
      <c r="H103" s="12"/>
      <c r="I103" s="12"/>
      <c r="J103" s="12"/>
      <c r="K103" s="12"/>
      <c r="L103" s="12"/>
      <c r="M103" s="12"/>
      <c r="N103" s="12"/>
      <c r="O103" s="12"/>
      <c r="P103" s="12"/>
      <c r="Q103" s="12"/>
      <c r="R103" s="12"/>
      <c r="S103" s="12"/>
      <c r="T103" s="12"/>
      <c r="U103" s="12"/>
      <c r="V103" s="12"/>
      <c r="W103" s="12"/>
    </row>
  </sheetData>
  <autoFilter ref="A3:W84"/>
  <mergeCells count="7">
    <mergeCell ref="B65:B77"/>
    <mergeCell ref="B78:B84"/>
    <mergeCell ref="B4:B6"/>
    <mergeCell ref="B7:B10"/>
    <mergeCell ref="B11:B49"/>
    <mergeCell ref="B50:B51"/>
    <mergeCell ref="B52:B6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opLeftCell="A41" workbookViewId="0">
      <selection activeCell="A65" sqref="A65"/>
    </sheetView>
  </sheetViews>
  <sheetFormatPr baseColWidth="10" defaultRowHeight="15" x14ac:dyDescent="0.25"/>
  <cols>
    <col min="1" max="1" width="28.140625" customWidth="1"/>
    <col min="3" max="3" width="16.140625" customWidth="1"/>
    <col min="11" max="11" width="12.5703125" customWidth="1"/>
    <col min="12" max="12" width="18.28515625" customWidth="1"/>
    <col min="14" max="14" width="13.140625" customWidth="1"/>
    <col min="15" max="15" width="14.42578125" customWidth="1"/>
    <col min="16" max="16" width="15.5703125" customWidth="1"/>
    <col min="17" max="17" width="14.85546875" customWidth="1"/>
    <col min="18" max="18" width="13.42578125" customWidth="1"/>
  </cols>
  <sheetData>
    <row r="1" spans="1:18" x14ac:dyDescent="0.25">
      <c r="A1" s="46" t="s">
        <v>211</v>
      </c>
      <c r="B1" s="46"/>
      <c r="C1" s="46"/>
      <c r="D1" s="46"/>
      <c r="E1" s="46"/>
    </row>
    <row r="2" spans="1:18" x14ac:dyDescent="0.25">
      <c r="A2" s="46"/>
      <c r="B2" s="46"/>
      <c r="C2" s="46"/>
      <c r="D2" s="46"/>
      <c r="E2" s="46"/>
    </row>
    <row r="3" spans="1:18" x14ac:dyDescent="0.25">
      <c r="A3" s="46" t="s">
        <v>106</v>
      </c>
      <c r="B3" s="46"/>
      <c r="C3" s="46"/>
      <c r="D3" s="46"/>
      <c r="E3" s="46"/>
    </row>
    <row r="4" spans="1:18" x14ac:dyDescent="0.25">
      <c r="A4" s="46"/>
      <c r="B4" s="46"/>
      <c r="C4" s="46"/>
      <c r="D4" s="46"/>
      <c r="E4" s="46"/>
    </row>
    <row r="5" spans="1:18" x14ac:dyDescent="0.25">
      <c r="A5" s="46" t="s">
        <v>212</v>
      </c>
      <c r="B5" s="46"/>
      <c r="C5" s="46"/>
      <c r="D5" s="46"/>
      <c r="E5" s="46"/>
    </row>
    <row r="6" spans="1:18" x14ac:dyDescent="0.25">
      <c r="H6" s="150" t="s">
        <v>147</v>
      </c>
      <c r="I6" s="151"/>
      <c r="J6" s="151"/>
      <c r="K6" s="151"/>
      <c r="L6" s="151"/>
      <c r="M6" s="151"/>
      <c r="N6" s="151"/>
      <c r="O6" s="151"/>
      <c r="P6" s="151"/>
      <c r="Q6" s="151"/>
      <c r="R6" s="152"/>
    </row>
    <row r="7" spans="1:18" ht="38.25" x14ac:dyDescent="0.25">
      <c r="A7" s="116" t="s">
        <v>148</v>
      </c>
      <c r="B7" s="117" t="s">
        <v>28</v>
      </c>
      <c r="C7" s="117" t="s">
        <v>139</v>
      </c>
      <c r="D7" s="117" t="s">
        <v>108</v>
      </c>
      <c r="E7" s="117" t="s">
        <v>138</v>
      </c>
      <c r="F7" s="117" t="s">
        <v>71</v>
      </c>
      <c r="G7" s="28"/>
      <c r="H7" s="117" t="s">
        <v>107</v>
      </c>
      <c r="I7" s="117" t="s">
        <v>143</v>
      </c>
      <c r="J7" s="117" t="s">
        <v>109</v>
      </c>
      <c r="K7" s="118" t="s">
        <v>141</v>
      </c>
      <c r="L7" s="118" t="s">
        <v>145</v>
      </c>
      <c r="M7" s="117" t="s">
        <v>111</v>
      </c>
      <c r="N7" s="118" t="s">
        <v>112</v>
      </c>
      <c r="O7" s="118" t="s">
        <v>113</v>
      </c>
      <c r="P7" s="118" t="s">
        <v>146</v>
      </c>
      <c r="Q7" s="118" t="s">
        <v>114</v>
      </c>
      <c r="R7" s="118" t="s">
        <v>142</v>
      </c>
    </row>
    <row r="8" spans="1:18" x14ac:dyDescent="0.25">
      <c r="A8" s="9" t="s">
        <v>29</v>
      </c>
      <c r="B8" s="31">
        <v>10</v>
      </c>
      <c r="C8" s="31">
        <v>0</v>
      </c>
      <c r="D8" s="31">
        <v>0</v>
      </c>
      <c r="E8" s="31">
        <v>9</v>
      </c>
      <c r="F8" s="31">
        <f t="shared" ref="F8:F18" si="0">+SUM(H8:R8)</f>
        <v>1</v>
      </c>
      <c r="H8" s="13">
        <v>1</v>
      </c>
      <c r="I8" s="13"/>
      <c r="J8" s="13"/>
      <c r="K8" s="13"/>
      <c r="L8" s="13"/>
      <c r="M8" s="13"/>
      <c r="N8" s="13"/>
      <c r="O8" s="13"/>
      <c r="P8" s="13"/>
      <c r="Q8" s="13"/>
      <c r="R8" s="13"/>
    </row>
    <row r="9" spans="1:18" x14ac:dyDescent="0.25">
      <c r="A9" s="9" t="s">
        <v>30</v>
      </c>
      <c r="B9" s="31">
        <v>1</v>
      </c>
      <c r="C9" s="31">
        <v>3</v>
      </c>
      <c r="D9" s="31">
        <v>2</v>
      </c>
      <c r="E9" s="31">
        <v>14</v>
      </c>
      <c r="F9" s="31">
        <f t="shared" si="0"/>
        <v>0</v>
      </c>
      <c r="H9" s="13"/>
      <c r="I9" s="13"/>
      <c r="J9" s="13"/>
      <c r="K9" s="13"/>
      <c r="L9" s="13"/>
      <c r="M9" s="13"/>
      <c r="N9" s="13"/>
      <c r="O9" s="13"/>
      <c r="P9" s="13"/>
      <c r="Q9" s="13"/>
      <c r="R9" s="13"/>
    </row>
    <row r="10" spans="1:18" x14ac:dyDescent="0.25">
      <c r="A10" s="9" t="s">
        <v>136</v>
      </c>
      <c r="B10" s="31">
        <v>1</v>
      </c>
      <c r="C10" s="31">
        <v>8</v>
      </c>
      <c r="D10" s="31">
        <v>1</v>
      </c>
      <c r="E10" s="31">
        <v>0</v>
      </c>
      <c r="F10" s="31">
        <f t="shared" si="0"/>
        <v>10</v>
      </c>
      <c r="H10" s="31"/>
      <c r="I10" s="31">
        <v>6</v>
      </c>
      <c r="J10" s="31">
        <v>2</v>
      </c>
      <c r="K10" s="31">
        <v>1</v>
      </c>
      <c r="L10" s="31">
        <v>1</v>
      </c>
      <c r="M10" s="31"/>
      <c r="N10" s="13"/>
      <c r="O10" s="13"/>
      <c r="P10" s="13"/>
      <c r="Q10" s="13"/>
      <c r="R10" s="13"/>
    </row>
    <row r="11" spans="1:18" x14ac:dyDescent="0.25">
      <c r="A11" s="9" t="s">
        <v>32</v>
      </c>
      <c r="B11" s="31">
        <v>5</v>
      </c>
      <c r="C11" s="31">
        <v>0</v>
      </c>
      <c r="D11" s="31">
        <v>0</v>
      </c>
      <c r="E11" s="31">
        <v>15</v>
      </c>
      <c r="F11" s="31">
        <f t="shared" si="0"/>
        <v>0</v>
      </c>
      <c r="H11" s="13"/>
      <c r="I11" s="13"/>
      <c r="J11" s="13"/>
      <c r="K11" s="13"/>
      <c r="L11" s="13"/>
      <c r="M11" s="13"/>
      <c r="N11" s="13"/>
      <c r="O11" s="13"/>
      <c r="P11" s="13"/>
      <c r="Q11" s="13"/>
      <c r="R11" s="13"/>
    </row>
    <row r="12" spans="1:18" x14ac:dyDescent="0.25">
      <c r="A12" s="9" t="s">
        <v>110</v>
      </c>
      <c r="B12" s="31">
        <v>6</v>
      </c>
      <c r="C12" s="31">
        <v>0</v>
      </c>
      <c r="D12" s="31">
        <v>0</v>
      </c>
      <c r="E12" s="31">
        <v>12</v>
      </c>
      <c r="F12" s="31">
        <f t="shared" si="0"/>
        <v>2</v>
      </c>
      <c r="H12" s="31"/>
      <c r="I12" s="31"/>
      <c r="J12" s="31"/>
      <c r="K12" s="31"/>
      <c r="L12" s="31"/>
      <c r="M12" s="31">
        <v>2</v>
      </c>
      <c r="N12" s="13"/>
      <c r="O12" s="13"/>
      <c r="P12" s="13"/>
      <c r="Q12" s="13"/>
      <c r="R12" s="13"/>
    </row>
    <row r="13" spans="1:18" x14ac:dyDescent="0.25">
      <c r="A13" s="9" t="s">
        <v>34</v>
      </c>
      <c r="B13" s="31">
        <v>3</v>
      </c>
      <c r="C13" s="31">
        <v>1</v>
      </c>
      <c r="D13" s="31">
        <v>0</v>
      </c>
      <c r="E13" s="31">
        <v>10</v>
      </c>
      <c r="F13" s="31">
        <f t="shared" si="0"/>
        <v>6</v>
      </c>
      <c r="H13" s="31"/>
      <c r="I13" s="31"/>
      <c r="J13" s="31">
        <v>3</v>
      </c>
      <c r="K13" s="31"/>
      <c r="L13" s="31"/>
      <c r="M13" s="31"/>
      <c r="N13" s="31">
        <v>3</v>
      </c>
      <c r="O13" s="13"/>
      <c r="P13" s="13"/>
      <c r="Q13" s="13"/>
      <c r="R13" s="13"/>
    </row>
    <row r="14" spans="1:18" x14ac:dyDescent="0.25">
      <c r="A14" s="9" t="s">
        <v>35</v>
      </c>
      <c r="B14" s="31">
        <v>3</v>
      </c>
      <c r="C14" s="31">
        <v>2</v>
      </c>
      <c r="D14" s="31">
        <v>0</v>
      </c>
      <c r="E14" s="31">
        <v>14</v>
      </c>
      <c r="F14" s="31">
        <f t="shared" si="0"/>
        <v>1</v>
      </c>
      <c r="H14" s="31"/>
      <c r="I14" s="31"/>
      <c r="J14" s="31"/>
      <c r="K14" s="31"/>
      <c r="L14" s="31"/>
      <c r="M14" s="31"/>
      <c r="N14" s="31">
        <v>1</v>
      </c>
      <c r="O14" s="13"/>
      <c r="P14" s="13"/>
      <c r="Q14" s="13"/>
      <c r="R14" s="13"/>
    </row>
    <row r="15" spans="1:18" x14ac:dyDescent="0.25">
      <c r="A15" s="9" t="s">
        <v>36</v>
      </c>
      <c r="B15" s="31">
        <v>7</v>
      </c>
      <c r="C15" s="31">
        <v>1</v>
      </c>
      <c r="D15" s="31">
        <v>1</v>
      </c>
      <c r="E15" s="31">
        <v>7</v>
      </c>
      <c r="F15" s="31">
        <f t="shared" si="0"/>
        <v>4</v>
      </c>
      <c r="H15" s="31"/>
      <c r="I15" s="31"/>
      <c r="J15" s="31"/>
      <c r="K15" s="31"/>
      <c r="L15" s="31"/>
      <c r="M15" s="31"/>
      <c r="N15" s="31"/>
      <c r="O15" s="31">
        <v>2</v>
      </c>
      <c r="P15" s="31">
        <v>1</v>
      </c>
      <c r="Q15" s="31">
        <v>1</v>
      </c>
      <c r="R15" s="13"/>
    </row>
    <row r="16" spans="1:18" x14ac:dyDescent="0.25">
      <c r="A16" s="9" t="s">
        <v>37</v>
      </c>
      <c r="B16" s="31">
        <v>7</v>
      </c>
      <c r="C16" s="31">
        <v>1</v>
      </c>
      <c r="D16" s="31">
        <v>0</v>
      </c>
      <c r="E16" s="31">
        <v>8</v>
      </c>
      <c r="F16" s="31">
        <f t="shared" si="0"/>
        <v>4</v>
      </c>
      <c r="H16" s="31"/>
      <c r="I16" s="31"/>
      <c r="J16" s="31"/>
      <c r="K16" s="31"/>
      <c r="L16" s="31"/>
      <c r="M16" s="31"/>
      <c r="N16" s="31"/>
      <c r="O16" s="31">
        <v>1</v>
      </c>
      <c r="P16" s="31">
        <v>1</v>
      </c>
      <c r="Q16" s="31">
        <v>1</v>
      </c>
      <c r="R16" s="31">
        <v>1</v>
      </c>
    </row>
    <row r="17" spans="1:18" x14ac:dyDescent="0.25">
      <c r="A17" s="9" t="s">
        <v>38</v>
      </c>
      <c r="B17" s="31">
        <v>7</v>
      </c>
      <c r="C17" s="31">
        <v>2</v>
      </c>
      <c r="D17" s="31">
        <v>0</v>
      </c>
      <c r="E17" s="31">
        <v>7</v>
      </c>
      <c r="F17" s="31">
        <f t="shared" si="0"/>
        <v>4</v>
      </c>
      <c r="H17" s="31"/>
      <c r="I17" s="31"/>
      <c r="J17" s="31"/>
      <c r="K17" s="31"/>
      <c r="L17" s="31"/>
      <c r="M17" s="31"/>
      <c r="N17" s="31"/>
      <c r="O17" s="31">
        <v>1</v>
      </c>
      <c r="P17" s="31">
        <v>1</v>
      </c>
      <c r="Q17" s="31">
        <v>2</v>
      </c>
      <c r="R17" s="13"/>
    </row>
    <row r="18" spans="1:18" x14ac:dyDescent="0.25">
      <c r="A18" s="9" t="s">
        <v>39</v>
      </c>
      <c r="B18" s="31">
        <v>2</v>
      </c>
      <c r="C18" s="31">
        <v>3</v>
      </c>
      <c r="D18" s="31">
        <v>0</v>
      </c>
      <c r="E18" s="31">
        <v>14</v>
      </c>
      <c r="F18" s="31">
        <f t="shared" si="0"/>
        <v>1</v>
      </c>
      <c r="H18" s="31"/>
      <c r="I18" s="31"/>
      <c r="J18" s="31"/>
      <c r="K18" s="31"/>
      <c r="L18" s="31">
        <v>1</v>
      </c>
      <c r="M18" s="13"/>
      <c r="N18" s="13"/>
      <c r="O18" s="13"/>
      <c r="P18" s="13"/>
      <c r="Q18" s="13"/>
      <c r="R18" s="13"/>
    </row>
    <row r="19" spans="1:18" x14ac:dyDescent="0.25">
      <c r="A19" s="32" t="s">
        <v>149</v>
      </c>
      <c r="B19" s="33">
        <f>SUM(B8:B18)</f>
        <v>52</v>
      </c>
      <c r="C19" s="33">
        <f t="shared" ref="C19:E19" si="1">SUM(C8:C18)</f>
        <v>21</v>
      </c>
      <c r="D19" s="33">
        <f t="shared" si="1"/>
        <v>4</v>
      </c>
      <c r="E19" s="33">
        <f t="shared" si="1"/>
        <v>110</v>
      </c>
      <c r="F19" s="33">
        <f>SUM(F8:F18)</f>
        <v>33</v>
      </c>
      <c r="H19" s="34">
        <f>SUM(H8:H18)</f>
        <v>1</v>
      </c>
      <c r="I19" s="34">
        <f t="shared" ref="I19:R19" si="2">SUM(I8:I18)</f>
        <v>6</v>
      </c>
      <c r="J19" s="34">
        <f t="shared" si="2"/>
        <v>5</v>
      </c>
      <c r="K19" s="34">
        <f t="shared" si="2"/>
        <v>1</v>
      </c>
      <c r="L19" s="34">
        <f t="shared" si="2"/>
        <v>2</v>
      </c>
      <c r="M19" s="34">
        <f t="shared" si="2"/>
        <v>2</v>
      </c>
      <c r="N19" s="34">
        <f t="shared" si="2"/>
        <v>4</v>
      </c>
      <c r="O19" s="34">
        <f t="shared" si="2"/>
        <v>4</v>
      </c>
      <c r="P19" s="34">
        <f t="shared" si="2"/>
        <v>3</v>
      </c>
      <c r="Q19" s="34">
        <f t="shared" si="2"/>
        <v>4</v>
      </c>
      <c r="R19" s="34">
        <f t="shared" si="2"/>
        <v>1</v>
      </c>
    </row>
    <row r="21" spans="1:18" ht="30" x14ac:dyDescent="0.25">
      <c r="A21" s="116" t="s">
        <v>148</v>
      </c>
      <c r="B21" s="117" t="s">
        <v>28</v>
      </c>
      <c r="C21" s="117" t="s">
        <v>139</v>
      </c>
      <c r="D21" s="117" t="s">
        <v>108</v>
      </c>
      <c r="E21" s="117" t="s">
        <v>138</v>
      </c>
      <c r="F21" s="117" t="s">
        <v>71</v>
      </c>
    </row>
    <row r="22" spans="1:18" x14ac:dyDescent="0.25">
      <c r="A22" s="31" t="s">
        <v>150</v>
      </c>
      <c r="B22" s="31">
        <v>52</v>
      </c>
      <c r="C22" s="31">
        <v>21</v>
      </c>
      <c r="D22" s="31">
        <v>4</v>
      </c>
      <c r="E22" s="31">
        <v>110</v>
      </c>
      <c r="F22" s="31">
        <v>33</v>
      </c>
    </row>
    <row r="24" spans="1:18" ht="30" x14ac:dyDescent="0.25">
      <c r="A24" s="116" t="s">
        <v>148</v>
      </c>
      <c r="B24" s="117" t="s">
        <v>28</v>
      </c>
      <c r="C24" s="117" t="s">
        <v>139</v>
      </c>
      <c r="D24" s="117" t="s">
        <v>108</v>
      </c>
      <c r="E24" s="117" t="s">
        <v>138</v>
      </c>
      <c r="F24" s="117" t="s">
        <v>71</v>
      </c>
    </row>
    <row r="25" spans="1:18" x14ac:dyDescent="0.25">
      <c r="A25" s="31" t="s">
        <v>151</v>
      </c>
      <c r="B25" s="35">
        <f>+B22/220</f>
        <v>0.23636363636363636</v>
      </c>
      <c r="C25" s="35">
        <f t="shared" ref="C25:F25" si="3">+C22/220</f>
        <v>9.5454545454545459E-2</v>
      </c>
      <c r="D25" s="35">
        <f t="shared" si="3"/>
        <v>1.8181818181818181E-2</v>
      </c>
      <c r="E25" s="35">
        <f t="shared" si="3"/>
        <v>0.5</v>
      </c>
      <c r="F25" s="35">
        <f t="shared" si="3"/>
        <v>0.15</v>
      </c>
    </row>
    <row r="27" spans="1:18" x14ac:dyDescent="0.25">
      <c r="A27" s="56" t="s">
        <v>168</v>
      </c>
    </row>
    <row r="28" spans="1:18" ht="30" x14ac:dyDescent="0.25">
      <c r="A28" s="116" t="s">
        <v>148</v>
      </c>
      <c r="B28" s="117" t="s">
        <v>28</v>
      </c>
      <c r="C28" s="117" t="s">
        <v>139</v>
      </c>
      <c r="D28" s="117" t="s">
        <v>108</v>
      </c>
      <c r="E28" s="117" t="s">
        <v>71</v>
      </c>
      <c r="F28" s="119" t="s">
        <v>162</v>
      </c>
    </row>
    <row r="29" spans="1:18" x14ac:dyDescent="0.25">
      <c r="A29" s="31" t="s">
        <v>150</v>
      </c>
      <c r="B29" s="31">
        <v>52</v>
      </c>
      <c r="C29" s="31">
        <v>21</v>
      </c>
      <c r="D29" s="31">
        <v>4</v>
      </c>
      <c r="E29" s="31">
        <v>33</v>
      </c>
      <c r="F29" s="31">
        <f>SUM(B29:E29)</f>
        <v>110</v>
      </c>
    </row>
    <row r="30" spans="1:18" x14ac:dyDescent="0.25">
      <c r="A30" s="115" t="s">
        <v>154</v>
      </c>
      <c r="B30" s="36">
        <f>+B29/$F$29</f>
        <v>0.47272727272727272</v>
      </c>
      <c r="C30" s="36">
        <f t="shared" ref="C30:E30" si="4">+C29/$F$29</f>
        <v>0.19090909090909092</v>
      </c>
      <c r="D30" s="36">
        <f t="shared" si="4"/>
        <v>3.6363636363636362E-2</v>
      </c>
      <c r="E30" s="36">
        <f t="shared" si="4"/>
        <v>0.3</v>
      </c>
      <c r="F30" s="114">
        <f>SUM(B30:E30)</f>
        <v>1</v>
      </c>
    </row>
  </sheetData>
  <mergeCells count="1">
    <mergeCell ref="H6:R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A55" sqref="A55"/>
    </sheetView>
  </sheetViews>
  <sheetFormatPr baseColWidth="10" defaultRowHeight="15" x14ac:dyDescent="0.25"/>
  <cols>
    <col min="1" max="1" width="40.7109375" bestFit="1" customWidth="1"/>
    <col min="2" max="2" width="11.85546875" bestFit="1" customWidth="1"/>
  </cols>
  <sheetData>
    <row r="1" spans="1:5" x14ac:dyDescent="0.25">
      <c r="A1" s="46" t="s">
        <v>213</v>
      </c>
      <c r="B1" s="46"/>
      <c r="C1" s="46"/>
      <c r="D1" s="46"/>
      <c r="E1" s="46"/>
    </row>
    <row r="2" spans="1:5" x14ac:dyDescent="0.25">
      <c r="A2" s="46"/>
      <c r="B2" s="46"/>
      <c r="C2" s="46"/>
      <c r="D2" s="46"/>
      <c r="E2" s="46"/>
    </row>
    <row r="3" spans="1:5" x14ac:dyDescent="0.25">
      <c r="A3" s="46" t="s">
        <v>27</v>
      </c>
      <c r="B3" s="46"/>
      <c r="C3" s="46"/>
      <c r="D3" s="46"/>
      <c r="E3" s="46"/>
    </row>
    <row r="4" spans="1:5" x14ac:dyDescent="0.25">
      <c r="A4" s="46"/>
      <c r="B4" s="46"/>
      <c r="C4" s="46"/>
      <c r="D4" s="46"/>
      <c r="E4" s="46"/>
    </row>
    <row r="5" spans="1:5" x14ac:dyDescent="0.25">
      <c r="A5" s="46" t="s">
        <v>214</v>
      </c>
      <c r="B5" s="46"/>
      <c r="C5" s="46"/>
      <c r="D5" s="46"/>
      <c r="E5" s="46"/>
    </row>
    <row r="6" spans="1:5" x14ac:dyDescent="0.25">
      <c r="A6" s="78"/>
      <c r="B6" s="78"/>
      <c r="C6" s="78"/>
      <c r="D6" s="78"/>
      <c r="E6" s="78"/>
    </row>
    <row r="7" spans="1:5" x14ac:dyDescent="0.25">
      <c r="A7" s="120" t="s">
        <v>152</v>
      </c>
      <c r="B7" s="98" t="s">
        <v>153</v>
      </c>
      <c r="C7" s="121" t="s">
        <v>154</v>
      </c>
    </row>
    <row r="8" spans="1:5" x14ac:dyDescent="0.25">
      <c r="A8" s="9" t="s">
        <v>28</v>
      </c>
      <c r="B8" s="31">
        <v>9</v>
      </c>
      <c r="C8" s="38">
        <f t="shared" ref="C8:C20" si="0">B8/$B$21</f>
        <v>0.375</v>
      </c>
    </row>
    <row r="9" spans="1:5" x14ac:dyDescent="0.25">
      <c r="A9" s="9" t="s">
        <v>29</v>
      </c>
      <c r="B9" s="31">
        <v>1</v>
      </c>
      <c r="C9" s="38">
        <f t="shared" si="0"/>
        <v>4.1666666666666664E-2</v>
      </c>
    </row>
    <row r="10" spans="1:5" x14ac:dyDescent="0.25">
      <c r="A10" s="9" t="s">
        <v>30</v>
      </c>
      <c r="B10" s="31">
        <v>2</v>
      </c>
      <c r="C10" s="38">
        <f t="shared" si="0"/>
        <v>8.3333333333333329E-2</v>
      </c>
    </row>
    <row r="11" spans="1:5" x14ac:dyDescent="0.25">
      <c r="A11" s="9" t="s">
        <v>31</v>
      </c>
      <c r="B11" s="31">
        <v>0</v>
      </c>
      <c r="C11" s="38">
        <f t="shared" si="0"/>
        <v>0</v>
      </c>
    </row>
    <row r="12" spans="1:5" x14ac:dyDescent="0.25">
      <c r="A12" s="9" t="s">
        <v>32</v>
      </c>
      <c r="B12" s="31">
        <v>1</v>
      </c>
      <c r="C12" s="38">
        <f t="shared" si="0"/>
        <v>4.1666666666666664E-2</v>
      </c>
    </row>
    <row r="13" spans="1:5" x14ac:dyDescent="0.25">
      <c r="A13" s="9" t="s">
        <v>33</v>
      </c>
      <c r="B13" s="31">
        <v>7</v>
      </c>
      <c r="C13" s="38">
        <f t="shared" si="0"/>
        <v>0.29166666666666669</v>
      </c>
    </row>
    <row r="14" spans="1:5" x14ac:dyDescent="0.25">
      <c r="A14" s="9" t="s">
        <v>34</v>
      </c>
      <c r="B14" s="31">
        <v>0</v>
      </c>
      <c r="C14" s="38">
        <f t="shared" si="0"/>
        <v>0</v>
      </c>
    </row>
    <row r="15" spans="1:5" x14ac:dyDescent="0.25">
      <c r="A15" s="9" t="s">
        <v>35</v>
      </c>
      <c r="B15" s="31">
        <v>0</v>
      </c>
      <c r="C15" s="38">
        <f t="shared" si="0"/>
        <v>0</v>
      </c>
    </row>
    <row r="16" spans="1:5" x14ac:dyDescent="0.25">
      <c r="A16" s="9" t="s">
        <v>36</v>
      </c>
      <c r="B16" s="31">
        <v>0</v>
      </c>
      <c r="C16" s="38">
        <f t="shared" si="0"/>
        <v>0</v>
      </c>
    </row>
    <row r="17" spans="1:3" x14ac:dyDescent="0.25">
      <c r="A17" s="9" t="s">
        <v>37</v>
      </c>
      <c r="B17" s="31">
        <v>0</v>
      </c>
      <c r="C17" s="38">
        <f t="shared" si="0"/>
        <v>0</v>
      </c>
    </row>
    <row r="18" spans="1:3" x14ac:dyDescent="0.25">
      <c r="A18" s="9" t="s">
        <v>38</v>
      </c>
      <c r="B18" s="31">
        <v>0</v>
      </c>
      <c r="C18" s="38">
        <f t="shared" si="0"/>
        <v>0</v>
      </c>
    </row>
    <row r="19" spans="1:3" x14ac:dyDescent="0.25">
      <c r="A19" s="9" t="s">
        <v>39</v>
      </c>
      <c r="B19" s="31">
        <v>0</v>
      </c>
      <c r="C19" s="38">
        <f t="shared" si="0"/>
        <v>0</v>
      </c>
    </row>
    <row r="20" spans="1:3" x14ac:dyDescent="0.25">
      <c r="A20" s="9" t="s">
        <v>40</v>
      </c>
      <c r="B20" s="40">
        <v>4</v>
      </c>
      <c r="C20" s="41">
        <f t="shared" si="0"/>
        <v>0.16666666666666666</v>
      </c>
    </row>
    <row r="21" spans="1:3" x14ac:dyDescent="0.25">
      <c r="A21" s="39" t="s">
        <v>155</v>
      </c>
      <c r="B21" s="29">
        <f>SUM(B8:B20)</f>
        <v>24</v>
      </c>
      <c r="C21" s="30"/>
    </row>
    <row r="23" spans="1:3" x14ac:dyDescent="0.25">
      <c r="A23" s="42"/>
    </row>
    <row r="24" spans="1:3" x14ac:dyDescent="0.25">
      <c r="A24" s="42"/>
    </row>
    <row r="25" spans="1:3" x14ac:dyDescent="0.25">
      <c r="A25" s="42"/>
    </row>
    <row r="26" spans="1:3" x14ac:dyDescent="0.25">
      <c r="A26" s="42"/>
    </row>
    <row r="27" spans="1:3" x14ac:dyDescent="0.25">
      <c r="A27" s="42"/>
    </row>
    <row r="28" spans="1:3" x14ac:dyDescent="0.25">
      <c r="A28" s="42"/>
    </row>
    <row r="29" spans="1:3" x14ac:dyDescent="0.25">
      <c r="A29" s="42"/>
    </row>
    <row r="30" spans="1:3" x14ac:dyDescent="0.25">
      <c r="A30" s="4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topLeftCell="A72" workbookViewId="0">
      <selection activeCell="A96" sqref="A96"/>
    </sheetView>
  </sheetViews>
  <sheetFormatPr baseColWidth="10" defaultRowHeight="15" x14ac:dyDescent="0.25"/>
  <cols>
    <col min="1" max="1" width="66.28515625" customWidth="1"/>
    <col min="2" max="2" width="18.140625" customWidth="1"/>
    <col min="3" max="3" width="18.7109375" customWidth="1"/>
  </cols>
  <sheetData>
    <row r="1" spans="1:8" x14ac:dyDescent="0.25">
      <c r="A1" s="46" t="s">
        <v>215</v>
      </c>
      <c r="B1" s="46"/>
      <c r="C1" s="46"/>
      <c r="D1" s="46"/>
      <c r="E1" s="46"/>
      <c r="F1" s="46"/>
      <c r="G1" s="46"/>
      <c r="H1" s="46"/>
    </row>
    <row r="2" spans="1:8" x14ac:dyDescent="0.25">
      <c r="A2" s="46"/>
      <c r="B2" s="46"/>
      <c r="C2" s="46"/>
      <c r="D2" s="46"/>
      <c r="E2" s="46"/>
      <c r="F2" s="46"/>
      <c r="G2" s="46"/>
      <c r="H2" s="46"/>
    </row>
    <row r="3" spans="1:8" x14ac:dyDescent="0.25">
      <c r="A3" s="46" t="s">
        <v>222</v>
      </c>
      <c r="B3" s="46"/>
      <c r="C3" s="46"/>
      <c r="D3" s="46"/>
      <c r="E3" s="46"/>
      <c r="F3" s="46"/>
      <c r="G3" s="46"/>
      <c r="H3" s="46"/>
    </row>
    <row r="4" spans="1:8" x14ac:dyDescent="0.25">
      <c r="A4" s="46"/>
      <c r="B4" s="46"/>
      <c r="C4" s="46"/>
      <c r="D4" s="46"/>
      <c r="E4" s="46"/>
      <c r="F4" s="46"/>
      <c r="G4" s="46"/>
      <c r="H4" s="46"/>
    </row>
    <row r="5" spans="1:8" x14ac:dyDescent="0.25">
      <c r="A5" s="46" t="s">
        <v>216</v>
      </c>
      <c r="B5" s="46"/>
      <c r="C5" s="46"/>
      <c r="D5" s="46"/>
      <c r="E5" s="46"/>
      <c r="F5" s="46"/>
      <c r="G5" s="46"/>
      <c r="H5" s="46"/>
    </row>
    <row r="6" spans="1:8" x14ac:dyDescent="0.25">
      <c r="A6" s="46" t="s">
        <v>115</v>
      </c>
      <c r="B6" s="46"/>
      <c r="C6" s="46"/>
      <c r="D6" s="46"/>
      <c r="E6" s="46"/>
      <c r="F6" s="46"/>
      <c r="G6" s="46"/>
      <c r="H6" s="46"/>
    </row>
    <row r="7" spans="1:8" x14ac:dyDescent="0.25">
      <c r="A7" s="46"/>
      <c r="B7" s="46"/>
      <c r="C7" s="46"/>
      <c r="D7" s="46"/>
      <c r="E7" s="46"/>
      <c r="F7" s="46"/>
      <c r="G7" s="46"/>
      <c r="H7" s="46"/>
    </row>
    <row r="8" spans="1:8" s="78" customFormat="1" x14ac:dyDescent="0.25"/>
    <row r="9" spans="1:8" s="78" customFormat="1" x14ac:dyDescent="0.25">
      <c r="A9" s="59" t="s">
        <v>172</v>
      </c>
      <c r="B9" s="43" t="s">
        <v>153</v>
      </c>
    </row>
    <row r="10" spans="1:8" s="78" customFormat="1" x14ac:dyDescent="0.25">
      <c r="A10" s="9" t="s">
        <v>159</v>
      </c>
      <c r="B10" s="31">
        <v>3</v>
      </c>
    </row>
    <row r="11" spans="1:8" s="78" customFormat="1" x14ac:dyDescent="0.25">
      <c r="A11" s="9" t="s">
        <v>72</v>
      </c>
      <c r="B11" s="31">
        <v>17</v>
      </c>
    </row>
    <row r="12" spans="1:8" s="78" customFormat="1" x14ac:dyDescent="0.25">
      <c r="A12" s="9" t="s">
        <v>162</v>
      </c>
      <c r="B12" s="61">
        <f>SUM(B10:B11)</f>
        <v>20</v>
      </c>
    </row>
    <row r="13" spans="1:8" s="78" customFormat="1" x14ac:dyDescent="0.25"/>
    <row r="14" spans="1:8" s="78" customFormat="1" x14ac:dyDescent="0.25"/>
    <row r="15" spans="1:8" s="78" customFormat="1" x14ac:dyDescent="0.25">
      <c r="A15" s="47"/>
      <c r="B15" s="123" t="s">
        <v>116</v>
      </c>
      <c r="C15" s="79"/>
    </row>
    <row r="16" spans="1:8" s="78" customFormat="1" ht="25.5" x14ac:dyDescent="0.25">
      <c r="A16" s="124" t="s">
        <v>217</v>
      </c>
      <c r="B16" s="125" t="s">
        <v>160</v>
      </c>
      <c r="C16" s="126" t="s">
        <v>117</v>
      </c>
    </row>
    <row r="17" spans="1:7" s="78" customFormat="1" x14ac:dyDescent="0.25">
      <c r="A17" s="9" t="s">
        <v>164</v>
      </c>
      <c r="B17" s="31">
        <v>2</v>
      </c>
      <c r="C17" s="31">
        <v>1</v>
      </c>
    </row>
    <row r="18" spans="1:7" s="78" customFormat="1" x14ac:dyDescent="0.25"/>
    <row r="19" spans="1:7" s="78" customFormat="1" x14ac:dyDescent="0.25"/>
    <row r="20" spans="1:7" s="78" customFormat="1" x14ac:dyDescent="0.25">
      <c r="A20"/>
    </row>
    <row r="21" spans="1:7" s="78" customFormat="1" x14ac:dyDescent="0.25"/>
    <row r="22" spans="1:7" s="78" customFormat="1" x14ac:dyDescent="0.25"/>
    <row r="23" spans="1:7" s="78" customFormat="1" x14ac:dyDescent="0.25">
      <c r="A23" s="46" t="s">
        <v>218</v>
      </c>
      <c r="B23" s="46"/>
      <c r="C23" s="46"/>
      <c r="D23" s="46"/>
      <c r="E23" s="46"/>
    </row>
    <row r="24" spans="1:7" s="78" customFormat="1" ht="15" customHeight="1" x14ac:dyDescent="0.25">
      <c r="A24" s="153" t="s">
        <v>118</v>
      </c>
      <c r="B24" s="154"/>
      <c r="C24" s="154"/>
      <c r="D24" s="154"/>
      <c r="E24" s="154"/>
    </row>
    <row r="25" spans="1:7" s="78" customFormat="1" x14ac:dyDescent="0.25">
      <c r="A25" s="153"/>
      <c r="B25" s="154"/>
      <c r="C25" s="154"/>
      <c r="D25" s="154"/>
      <c r="E25" s="154"/>
    </row>
    <row r="26" spans="1:7" s="78" customFormat="1" x14ac:dyDescent="0.25">
      <c r="A26" s="153"/>
      <c r="B26" s="154"/>
      <c r="C26" s="154"/>
      <c r="D26" s="154"/>
      <c r="E26" s="154"/>
    </row>
    <row r="27" spans="1:7" s="78" customFormat="1" x14ac:dyDescent="0.25">
      <c r="A27" s="153"/>
      <c r="B27" s="154"/>
      <c r="C27" s="154"/>
      <c r="D27" s="154"/>
      <c r="E27" s="154"/>
    </row>
    <row r="28" spans="1:7" s="78" customFormat="1" x14ac:dyDescent="0.25">
      <c r="A28" s="153"/>
      <c r="B28" s="154"/>
      <c r="C28" s="154"/>
      <c r="D28" s="154"/>
      <c r="E28" s="154"/>
    </row>
    <row r="29" spans="1:7" s="78" customFormat="1" x14ac:dyDescent="0.25">
      <c r="A29" s="127"/>
      <c r="B29" s="127"/>
      <c r="C29" s="127"/>
      <c r="D29" s="127"/>
      <c r="E29" s="127"/>
      <c r="F29" s="70"/>
      <c r="G29" s="70"/>
    </row>
    <row r="30" spans="1:7" s="78" customFormat="1" x14ac:dyDescent="0.25">
      <c r="A30" s="127"/>
      <c r="B30" s="127"/>
      <c r="C30" s="127"/>
      <c r="D30" s="127"/>
      <c r="E30" s="127"/>
      <c r="F30" s="70"/>
      <c r="G30" s="70"/>
    </row>
    <row r="31" spans="1:7" x14ac:dyDescent="0.25">
      <c r="A31" s="43" t="s">
        <v>156</v>
      </c>
      <c r="B31" s="43">
        <v>1</v>
      </c>
      <c r="C31" s="43">
        <v>2</v>
      </c>
      <c r="D31" s="43">
        <v>3</v>
      </c>
      <c r="E31" s="43">
        <v>4</v>
      </c>
    </row>
    <row r="32" spans="1:7" x14ac:dyDescent="0.25">
      <c r="A32" s="9" t="s">
        <v>119</v>
      </c>
      <c r="B32" s="44">
        <v>11</v>
      </c>
      <c r="C32" s="31">
        <v>6</v>
      </c>
      <c r="D32" s="31">
        <v>2</v>
      </c>
      <c r="E32" s="31">
        <v>1</v>
      </c>
    </row>
    <row r="33" spans="1:5" x14ac:dyDescent="0.25">
      <c r="A33" s="9" t="s">
        <v>120</v>
      </c>
      <c r="B33" s="31">
        <v>5</v>
      </c>
      <c r="C33" s="45">
        <v>8</v>
      </c>
      <c r="D33" s="45">
        <v>3</v>
      </c>
      <c r="E33" s="31">
        <v>4</v>
      </c>
    </row>
    <row r="34" spans="1:5" x14ac:dyDescent="0.25">
      <c r="A34" s="9" t="s">
        <v>121</v>
      </c>
      <c r="B34" s="31">
        <v>1</v>
      </c>
      <c r="C34" s="45">
        <v>1</v>
      </c>
      <c r="D34" s="45">
        <v>8</v>
      </c>
      <c r="E34" s="44">
        <v>10</v>
      </c>
    </row>
    <row r="35" spans="1:5" x14ac:dyDescent="0.25">
      <c r="A35" s="9" t="s">
        <v>122</v>
      </c>
      <c r="B35" s="31">
        <v>3</v>
      </c>
      <c r="C35" s="45">
        <v>5</v>
      </c>
      <c r="D35" s="45">
        <v>7</v>
      </c>
      <c r="E35" s="31">
        <v>5</v>
      </c>
    </row>
    <row r="36" spans="1:5" x14ac:dyDescent="0.25">
      <c r="A36" s="43" t="s">
        <v>177</v>
      </c>
      <c r="B36" s="31">
        <f>SUM(B32:B35)</f>
        <v>20</v>
      </c>
      <c r="C36" s="31">
        <f>SUM(C32:C35)</f>
        <v>20</v>
      </c>
      <c r="D36" s="31">
        <f>SUM(D32:D35)</f>
        <v>20</v>
      </c>
      <c r="E36" s="31">
        <f>SUM(E32:E35)</f>
        <v>20</v>
      </c>
    </row>
    <row r="37" spans="1:5" x14ac:dyDescent="0.25">
      <c r="A37" s="128"/>
      <c r="B37" s="48"/>
      <c r="C37" s="48"/>
      <c r="D37" s="48"/>
      <c r="E37" s="48"/>
    </row>
    <row r="38" spans="1:5" x14ac:dyDescent="0.25">
      <c r="A38" s="128"/>
      <c r="B38" s="48"/>
      <c r="C38" s="48"/>
      <c r="D38" s="48"/>
      <c r="E38" s="48"/>
    </row>
    <row r="39" spans="1:5" x14ac:dyDescent="0.25">
      <c r="A39" s="128"/>
      <c r="B39" s="48"/>
      <c r="C39" s="48"/>
      <c r="D39" s="48"/>
      <c r="E39" s="48"/>
    </row>
    <row r="40" spans="1:5" x14ac:dyDescent="0.25">
      <c r="A40" s="128"/>
      <c r="B40" s="48"/>
      <c r="C40" s="48"/>
      <c r="D40" s="48"/>
      <c r="E40" s="48"/>
    </row>
    <row r="42" spans="1:5" x14ac:dyDescent="0.25">
      <c r="A42" s="42"/>
    </row>
    <row r="43" spans="1:5" x14ac:dyDescent="0.25">
      <c r="A43" s="42"/>
    </row>
    <row r="45" spans="1:5" x14ac:dyDescent="0.25">
      <c r="A45" s="42"/>
    </row>
    <row r="47" spans="1:5" x14ac:dyDescent="0.25">
      <c r="A47" s="42"/>
    </row>
    <row r="48" spans="1:5" x14ac:dyDescent="0.25">
      <c r="A48" s="42"/>
    </row>
    <row r="49" spans="1:5" x14ac:dyDescent="0.25">
      <c r="A49" s="46" t="s">
        <v>219</v>
      </c>
      <c r="B49" s="46"/>
      <c r="C49" s="46"/>
      <c r="D49" s="46"/>
      <c r="E49" s="46"/>
    </row>
    <row r="50" spans="1:5" x14ac:dyDescent="0.25">
      <c r="A50" s="153" t="s">
        <v>125</v>
      </c>
      <c r="B50" s="154"/>
      <c r="C50" s="154"/>
      <c r="D50" s="154"/>
      <c r="E50" s="154"/>
    </row>
    <row r="51" spans="1:5" x14ac:dyDescent="0.25">
      <c r="A51" s="153"/>
      <c r="B51" s="154"/>
      <c r="C51" s="154"/>
      <c r="D51" s="154"/>
      <c r="E51" s="154"/>
    </row>
    <row r="52" spans="1:5" x14ac:dyDescent="0.25">
      <c r="A52" s="153"/>
      <c r="B52" s="154"/>
      <c r="C52" s="154"/>
      <c r="D52" s="154"/>
      <c r="E52" s="154"/>
    </row>
    <row r="53" spans="1:5" x14ac:dyDescent="0.25">
      <c r="A53" s="153"/>
      <c r="B53" s="154"/>
      <c r="C53" s="154"/>
      <c r="D53" s="154"/>
      <c r="E53" s="154"/>
    </row>
    <row r="54" spans="1:5" x14ac:dyDescent="0.25">
      <c r="A54" s="153"/>
      <c r="B54" s="154"/>
      <c r="C54" s="154"/>
      <c r="D54" s="154"/>
      <c r="E54" s="154"/>
    </row>
    <row r="55" spans="1:5" x14ac:dyDescent="0.25">
      <c r="A55" s="42"/>
    </row>
    <row r="57" spans="1:5" x14ac:dyDescent="0.25">
      <c r="A57" s="47"/>
    </row>
    <row r="58" spans="1:5" x14ac:dyDescent="0.25">
      <c r="A58" s="43" t="s">
        <v>156</v>
      </c>
      <c r="B58" s="43">
        <v>1</v>
      </c>
      <c r="C58" s="43">
        <v>2</v>
      </c>
      <c r="D58" s="43" t="s">
        <v>177</v>
      </c>
      <c r="E58" s="43" t="s">
        <v>154</v>
      </c>
    </row>
    <row r="59" spans="1:5" x14ac:dyDescent="0.25">
      <c r="A59" s="9" t="s">
        <v>126</v>
      </c>
      <c r="B59" s="9">
        <v>20</v>
      </c>
      <c r="C59" s="9">
        <v>0</v>
      </c>
      <c r="D59" s="9">
        <f>SUM(B59:C59)</f>
        <v>20</v>
      </c>
      <c r="E59" s="93">
        <f>+D59/$D$61</f>
        <v>0.95238095238095233</v>
      </c>
    </row>
    <row r="60" spans="1:5" x14ac:dyDescent="0.25">
      <c r="A60" s="9" t="s">
        <v>127</v>
      </c>
      <c r="B60" s="31">
        <v>0</v>
      </c>
      <c r="C60" s="31">
        <v>1</v>
      </c>
      <c r="D60" s="31">
        <f>SUM(B60:C60)</f>
        <v>1</v>
      </c>
      <c r="E60" s="36">
        <f>+D60/$D$61</f>
        <v>4.7619047619047616E-2</v>
      </c>
    </row>
    <row r="61" spans="1:5" x14ac:dyDescent="0.25">
      <c r="A61" s="9" t="s">
        <v>128</v>
      </c>
      <c r="B61" s="31"/>
      <c r="C61" s="31"/>
      <c r="D61" s="31">
        <f>SUM(D59:D60)</f>
        <v>21</v>
      </c>
      <c r="E61" s="36"/>
    </row>
  </sheetData>
  <mergeCells count="2">
    <mergeCell ref="A24:E28"/>
    <mergeCell ref="A50:E5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showGridLines="0" topLeftCell="A82" workbookViewId="0">
      <selection activeCell="A91" sqref="A91"/>
    </sheetView>
  </sheetViews>
  <sheetFormatPr baseColWidth="10" defaultRowHeight="15" x14ac:dyDescent="0.25"/>
  <cols>
    <col min="1" max="1" width="66.28515625" bestFit="1" customWidth="1"/>
  </cols>
  <sheetData>
    <row r="1" spans="1:8" x14ac:dyDescent="0.25">
      <c r="A1" s="46" t="s">
        <v>220</v>
      </c>
      <c r="B1" s="46"/>
      <c r="C1" s="46"/>
      <c r="D1" s="46"/>
      <c r="E1" s="46"/>
      <c r="F1" s="46"/>
      <c r="G1" s="46"/>
      <c r="H1" s="46"/>
    </row>
    <row r="2" spans="1:8" x14ac:dyDescent="0.25">
      <c r="A2" s="46"/>
      <c r="B2" s="46"/>
      <c r="C2" s="46"/>
      <c r="D2" s="46"/>
      <c r="E2" s="46"/>
      <c r="F2" s="46"/>
      <c r="G2" s="46"/>
      <c r="H2" s="46"/>
    </row>
    <row r="3" spans="1:8" x14ac:dyDescent="0.25">
      <c r="A3" s="46" t="s">
        <v>221</v>
      </c>
      <c r="B3" s="46"/>
      <c r="C3" s="46"/>
      <c r="D3" s="46"/>
      <c r="E3" s="46"/>
      <c r="F3" s="46"/>
      <c r="G3" s="46"/>
      <c r="H3" s="46"/>
    </row>
    <row r="4" spans="1:8" x14ac:dyDescent="0.25">
      <c r="A4" s="46"/>
      <c r="B4" s="46"/>
      <c r="C4" s="46"/>
      <c r="D4" s="46"/>
      <c r="E4" s="46"/>
      <c r="F4" s="46"/>
      <c r="G4" s="46"/>
      <c r="H4" s="46"/>
    </row>
    <row r="5" spans="1:8" x14ac:dyDescent="0.25">
      <c r="A5" s="46" t="s">
        <v>223</v>
      </c>
      <c r="B5" s="46"/>
      <c r="C5" s="46"/>
      <c r="D5" s="46"/>
      <c r="E5" s="46"/>
      <c r="F5" s="46"/>
      <c r="G5" s="46"/>
      <c r="H5" s="46"/>
    </row>
    <row r="6" spans="1:8" x14ac:dyDescent="0.25">
      <c r="A6" s="46" t="s">
        <v>41</v>
      </c>
      <c r="B6" s="46"/>
      <c r="C6" s="46"/>
      <c r="D6" s="46"/>
      <c r="E6" s="46"/>
      <c r="F6" s="46"/>
      <c r="G6" s="46"/>
      <c r="H6" s="46"/>
    </row>
    <row r="7" spans="1:8" x14ac:dyDescent="0.25">
      <c r="A7" s="46"/>
      <c r="B7" s="46"/>
      <c r="C7" s="46"/>
      <c r="D7" s="46"/>
      <c r="E7" s="46"/>
      <c r="F7" s="46"/>
      <c r="G7" s="46"/>
      <c r="H7" s="46"/>
    </row>
    <row r="9" spans="1:8" x14ac:dyDescent="0.25">
      <c r="A9" s="43" t="s">
        <v>172</v>
      </c>
      <c r="B9" s="43" t="s">
        <v>153</v>
      </c>
      <c r="C9" s="129" t="s">
        <v>154</v>
      </c>
    </row>
    <row r="10" spans="1:8" x14ac:dyDescent="0.25">
      <c r="A10" s="53" t="s">
        <v>164</v>
      </c>
      <c r="B10" s="122">
        <v>17</v>
      </c>
      <c r="C10" s="36">
        <f>17/20</f>
        <v>0.85</v>
      </c>
    </row>
    <row r="11" spans="1:8" x14ac:dyDescent="0.25">
      <c r="A11" s="9" t="s">
        <v>173</v>
      </c>
      <c r="B11" s="31">
        <v>3</v>
      </c>
      <c r="C11" s="36">
        <f>3/20</f>
        <v>0.15</v>
      </c>
    </row>
    <row r="20" spans="1:2" s="48" customFormat="1" x14ac:dyDescent="0.25">
      <c r="A20" s="47"/>
    </row>
    <row r="21" spans="1:2" s="48" customFormat="1" x14ac:dyDescent="0.25">
      <c r="A21" s="47"/>
    </row>
    <row r="26" spans="1:2" x14ac:dyDescent="0.25">
      <c r="A26" s="47"/>
      <c r="B26" s="48"/>
    </row>
    <row r="27" spans="1:2" x14ac:dyDescent="0.25">
      <c r="A27" s="47"/>
      <c r="B27" s="48"/>
    </row>
    <row r="28" spans="1:2" x14ac:dyDescent="0.25">
      <c r="A28" s="43" t="s">
        <v>172</v>
      </c>
      <c r="B28" s="43" t="s">
        <v>153</v>
      </c>
    </row>
    <row r="29" spans="1:2" x14ac:dyDescent="0.25">
      <c r="A29" s="9" t="s">
        <v>42</v>
      </c>
      <c r="B29" s="31">
        <v>5</v>
      </c>
    </row>
    <row r="30" spans="1:2" x14ac:dyDescent="0.25">
      <c r="A30" s="9" t="s">
        <v>43</v>
      </c>
      <c r="B30" s="31">
        <v>8</v>
      </c>
    </row>
    <row r="31" spans="1:2" x14ac:dyDescent="0.25">
      <c r="A31" s="9" t="s">
        <v>44</v>
      </c>
      <c r="B31" s="31">
        <v>6</v>
      </c>
    </row>
    <row r="32" spans="1:2" x14ac:dyDescent="0.25">
      <c r="A32" s="47"/>
      <c r="B32" s="48"/>
    </row>
    <row r="33" spans="1:3" x14ac:dyDescent="0.25">
      <c r="A33" s="47"/>
      <c r="B33" s="48"/>
    </row>
    <row r="34" spans="1:3" x14ac:dyDescent="0.25">
      <c r="A34" s="47"/>
      <c r="B34" s="48"/>
    </row>
    <row r="35" spans="1:3" x14ac:dyDescent="0.25">
      <c r="A35" s="47"/>
      <c r="B35" s="48"/>
    </row>
    <row r="38" spans="1:3" x14ac:dyDescent="0.25">
      <c r="A38" s="130" t="s">
        <v>174</v>
      </c>
    </row>
    <row r="39" spans="1:3" x14ac:dyDescent="0.25">
      <c r="A39" s="130"/>
    </row>
    <row r="40" spans="1:3" x14ac:dyDescent="0.25">
      <c r="A40" s="43" t="s">
        <v>172</v>
      </c>
      <c r="B40" s="43" t="s">
        <v>153</v>
      </c>
      <c r="C40" s="43" t="s">
        <v>154</v>
      </c>
    </row>
    <row r="41" spans="1:3" x14ac:dyDescent="0.25">
      <c r="A41" s="6" t="s">
        <v>45</v>
      </c>
      <c r="B41" s="9">
        <v>2</v>
      </c>
      <c r="C41" s="36">
        <f>2/6</f>
        <v>0.33333333333333331</v>
      </c>
    </row>
    <row r="42" spans="1:3" x14ac:dyDescent="0.25">
      <c r="A42" s="6" t="s">
        <v>94</v>
      </c>
      <c r="B42" s="57">
        <v>1</v>
      </c>
      <c r="C42" s="36">
        <f>1/6</f>
        <v>0.16666666666666666</v>
      </c>
    </row>
    <row r="43" spans="1:3" x14ac:dyDescent="0.25">
      <c r="A43" s="13" t="s">
        <v>132</v>
      </c>
      <c r="B43" s="57">
        <v>3</v>
      </c>
      <c r="C43" s="36">
        <f>3/6</f>
        <v>0.5</v>
      </c>
    </row>
    <row r="59" spans="1:8" x14ac:dyDescent="0.25">
      <c r="A59" s="46" t="s">
        <v>219</v>
      </c>
      <c r="B59" s="46"/>
      <c r="C59" s="46"/>
      <c r="D59" s="46"/>
      <c r="E59" s="46"/>
      <c r="F59" s="46"/>
      <c r="G59" s="46"/>
      <c r="H59" s="46"/>
    </row>
    <row r="60" spans="1:8" x14ac:dyDescent="0.25">
      <c r="A60" s="46" t="s">
        <v>167</v>
      </c>
      <c r="B60" s="46"/>
      <c r="C60" s="46"/>
      <c r="D60" s="46"/>
      <c r="E60" s="46"/>
      <c r="F60" s="46"/>
      <c r="G60" s="46"/>
      <c r="H60" s="46"/>
    </row>
    <row r="61" spans="1:8" x14ac:dyDescent="0.25">
      <c r="A61" s="46"/>
      <c r="B61" s="46"/>
      <c r="C61" s="46"/>
      <c r="D61" s="46"/>
      <c r="E61" s="46"/>
      <c r="F61" s="46"/>
      <c r="G61" s="46"/>
      <c r="H61" s="46"/>
    </row>
    <row r="64" spans="1:8" x14ac:dyDescent="0.25">
      <c r="A64" s="43" t="s">
        <v>172</v>
      </c>
      <c r="B64" s="43" t="s">
        <v>153</v>
      </c>
      <c r="C64" s="43" t="s">
        <v>154</v>
      </c>
    </row>
    <row r="65" spans="1:5" x14ac:dyDescent="0.25">
      <c r="A65" s="26" t="s">
        <v>63</v>
      </c>
      <c r="B65" s="31">
        <v>9</v>
      </c>
      <c r="C65" s="38">
        <f>B65/B67</f>
        <v>0.45</v>
      </c>
    </row>
    <row r="66" spans="1:5" x14ac:dyDescent="0.25">
      <c r="A66" s="26" t="s">
        <v>72</v>
      </c>
      <c r="B66" s="31">
        <v>11</v>
      </c>
      <c r="C66" s="38">
        <f>B66/B67</f>
        <v>0.55000000000000004</v>
      </c>
    </row>
    <row r="67" spans="1:5" x14ac:dyDescent="0.25">
      <c r="A67" s="26" t="s">
        <v>162</v>
      </c>
      <c r="B67" s="61">
        <f>SUM(B65:B66)</f>
        <v>20</v>
      </c>
      <c r="C67" s="41"/>
    </row>
    <row r="68" spans="1:5" x14ac:dyDescent="0.25">
      <c r="A68" s="64"/>
      <c r="B68" s="89"/>
      <c r="C68" s="131"/>
    </row>
    <row r="69" spans="1:5" x14ac:dyDescent="0.25">
      <c r="A69" s="64"/>
      <c r="B69" s="89"/>
      <c r="C69" s="131"/>
    </row>
    <row r="70" spans="1:5" x14ac:dyDescent="0.25">
      <c r="A70" s="64"/>
      <c r="B70" s="89"/>
      <c r="C70" s="131"/>
    </row>
    <row r="71" spans="1:5" x14ac:dyDescent="0.25">
      <c r="A71" s="64"/>
      <c r="B71" s="89"/>
      <c r="C71" s="131"/>
    </row>
    <row r="72" spans="1:5" x14ac:dyDescent="0.25">
      <c r="A72" s="64"/>
      <c r="B72" s="89"/>
      <c r="C72" s="131"/>
    </row>
    <row r="73" spans="1:5" x14ac:dyDescent="0.25">
      <c r="A73" s="64"/>
      <c r="B73" s="89"/>
      <c r="C73" s="131"/>
    </row>
    <row r="74" spans="1:5" x14ac:dyDescent="0.25">
      <c r="A74" s="132" t="s">
        <v>164</v>
      </c>
      <c r="B74" s="89"/>
      <c r="C74" s="131"/>
    </row>
    <row r="75" spans="1:5" x14ac:dyDescent="0.25">
      <c r="A75" s="43" t="s">
        <v>176</v>
      </c>
      <c r="B75" s="43">
        <v>1</v>
      </c>
      <c r="C75" s="43">
        <v>2</v>
      </c>
      <c r="D75" s="43">
        <v>3</v>
      </c>
      <c r="E75" s="60" t="s">
        <v>177</v>
      </c>
    </row>
    <row r="76" spans="1:5" x14ac:dyDescent="0.25">
      <c r="A76" s="9" t="s">
        <v>75</v>
      </c>
      <c r="B76" s="31">
        <v>2</v>
      </c>
      <c r="C76" s="31">
        <v>0</v>
      </c>
      <c r="D76" s="31">
        <v>2</v>
      </c>
      <c r="E76" s="61">
        <f>SUM(B76:D76)</f>
        <v>4</v>
      </c>
    </row>
    <row r="77" spans="1:5" x14ac:dyDescent="0.25">
      <c r="A77" s="9" t="s">
        <v>76</v>
      </c>
      <c r="B77" s="31">
        <v>4</v>
      </c>
      <c r="C77" s="31">
        <v>1</v>
      </c>
      <c r="D77" s="31">
        <v>0</v>
      </c>
      <c r="E77" s="61">
        <f>SUM(B77:D77)</f>
        <v>5</v>
      </c>
    </row>
    <row r="78" spans="1:5" x14ac:dyDescent="0.25">
      <c r="A78" s="9" t="s">
        <v>77</v>
      </c>
      <c r="B78" s="31">
        <v>3</v>
      </c>
      <c r="C78" s="31">
        <v>3</v>
      </c>
      <c r="D78" s="31">
        <v>1</v>
      </c>
      <c r="E78" s="61">
        <f>SUM(B78:D78)</f>
        <v>7</v>
      </c>
    </row>
    <row r="79" spans="1:5" x14ac:dyDescent="0.25">
      <c r="A79" s="47"/>
      <c r="B79" s="48"/>
      <c r="C79" s="48"/>
      <c r="D79" s="48"/>
      <c r="E79" s="89"/>
    </row>
    <row r="80" spans="1:5" x14ac:dyDescent="0.25">
      <c r="A80" s="47"/>
      <c r="B80" s="48"/>
      <c r="C80" s="48"/>
      <c r="D80" s="48"/>
      <c r="E80" s="89"/>
    </row>
    <row r="81" spans="1:6" x14ac:dyDescent="0.25">
      <c r="A81" s="47"/>
      <c r="B81" s="48"/>
      <c r="C81" s="48"/>
      <c r="D81" s="48"/>
      <c r="E81" s="89"/>
    </row>
    <row r="82" spans="1:6" x14ac:dyDescent="0.25">
      <c r="A82" s="47"/>
      <c r="B82" s="48"/>
      <c r="C82" s="48"/>
      <c r="D82" s="48"/>
      <c r="E82" s="89"/>
    </row>
    <row r="83" spans="1:6" x14ac:dyDescent="0.25">
      <c r="A83" s="47"/>
      <c r="B83" s="48"/>
      <c r="C83" s="48"/>
      <c r="D83" s="48"/>
      <c r="E83" s="89"/>
    </row>
    <row r="84" spans="1:6" x14ac:dyDescent="0.25">
      <c r="A84" s="59" t="s">
        <v>173</v>
      </c>
    </row>
    <row r="85" spans="1:6" x14ac:dyDescent="0.25">
      <c r="A85" s="43" t="s">
        <v>176</v>
      </c>
      <c r="B85" s="43">
        <v>1</v>
      </c>
      <c r="C85" s="43">
        <v>2</v>
      </c>
      <c r="D85" s="43">
        <v>3</v>
      </c>
      <c r="E85" s="43">
        <v>4</v>
      </c>
      <c r="F85" s="43" t="s">
        <v>177</v>
      </c>
    </row>
    <row r="86" spans="1:6" x14ac:dyDescent="0.25">
      <c r="A86" s="9" t="s">
        <v>78</v>
      </c>
      <c r="B86" s="31">
        <v>6</v>
      </c>
      <c r="C86" s="31">
        <v>0</v>
      </c>
      <c r="D86" s="31">
        <v>3</v>
      </c>
      <c r="E86" s="31">
        <v>0</v>
      </c>
      <c r="F86" s="61">
        <f>SUM(B86:E86)</f>
        <v>9</v>
      </c>
    </row>
    <row r="87" spans="1:6" x14ac:dyDescent="0.25">
      <c r="A87" s="9" t="s">
        <v>79</v>
      </c>
      <c r="B87" s="31">
        <v>4</v>
      </c>
      <c r="C87" s="31">
        <v>2</v>
      </c>
      <c r="D87" s="31">
        <v>1</v>
      </c>
      <c r="E87" s="31">
        <v>0</v>
      </c>
      <c r="F87" s="61">
        <f>SUM(B87:E87)</f>
        <v>7</v>
      </c>
    </row>
    <row r="88" spans="1:6" x14ac:dyDescent="0.25">
      <c r="A88" s="9" t="s">
        <v>80</v>
      </c>
      <c r="B88" s="31">
        <v>1</v>
      </c>
      <c r="C88" s="31">
        <v>2</v>
      </c>
      <c r="D88" s="31">
        <v>0</v>
      </c>
      <c r="E88" s="31">
        <v>1</v>
      </c>
      <c r="F88" s="61">
        <f>SUM(B88:E88)</f>
        <v>4</v>
      </c>
    </row>
    <row r="89" spans="1:6" x14ac:dyDescent="0.25">
      <c r="A89" s="52" t="s">
        <v>81</v>
      </c>
      <c r="B89" s="31">
        <v>0</v>
      </c>
      <c r="C89" s="31">
        <v>3</v>
      </c>
      <c r="D89" s="31">
        <v>1</v>
      </c>
      <c r="E89" s="31">
        <v>2</v>
      </c>
      <c r="F89" s="61">
        <f>SUM(B89:E89)</f>
        <v>6</v>
      </c>
    </row>
    <row r="90" spans="1:6" x14ac:dyDescent="0.25">
      <c r="A90" s="63"/>
    </row>
    <row r="91" spans="1:6" x14ac:dyDescent="0.25">
      <c r="A91" s="4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73" workbookViewId="0">
      <selection activeCell="B97" sqref="B97"/>
    </sheetView>
  </sheetViews>
  <sheetFormatPr baseColWidth="10" defaultRowHeight="15" x14ac:dyDescent="0.25"/>
  <cols>
    <col min="1" max="1" width="66.28515625" bestFit="1" customWidth="1"/>
    <col min="2" max="2" width="19.140625" bestFit="1" customWidth="1"/>
    <col min="3" max="3" width="14.85546875" bestFit="1" customWidth="1"/>
    <col min="4" max="4" width="15.7109375" bestFit="1" customWidth="1"/>
  </cols>
  <sheetData>
    <row r="1" spans="1:2" x14ac:dyDescent="0.25">
      <c r="A1" s="46" t="s">
        <v>161</v>
      </c>
      <c r="B1" s="48"/>
    </row>
    <row r="2" spans="1:2" x14ac:dyDescent="0.25">
      <c r="A2" s="75" t="s">
        <v>23</v>
      </c>
      <c r="B2" s="48"/>
    </row>
    <row r="3" spans="1:2" x14ac:dyDescent="0.25">
      <c r="B3" s="48"/>
    </row>
    <row r="4" spans="1:2" x14ac:dyDescent="0.25">
      <c r="A4" t="s">
        <v>193</v>
      </c>
    </row>
    <row r="5" spans="1:2" x14ac:dyDescent="0.25">
      <c r="A5" s="31" t="s">
        <v>169</v>
      </c>
      <c r="B5" s="31" t="s">
        <v>153</v>
      </c>
    </row>
    <row r="6" spans="1:2" x14ac:dyDescent="0.25">
      <c r="A6" s="9" t="s">
        <v>24</v>
      </c>
      <c r="B6" s="31">
        <v>13</v>
      </c>
    </row>
    <row r="7" spans="1:2" x14ac:dyDescent="0.25">
      <c r="A7" s="9" t="s">
        <v>144</v>
      </c>
      <c r="B7" s="31">
        <v>4</v>
      </c>
    </row>
    <row r="8" spans="1:2" x14ac:dyDescent="0.25">
      <c r="A8" s="9" t="s">
        <v>170</v>
      </c>
      <c r="B8" s="31">
        <v>3</v>
      </c>
    </row>
    <row r="9" spans="1:2" x14ac:dyDescent="0.25">
      <c r="A9" s="55" t="s">
        <v>162</v>
      </c>
      <c r="B9" s="31">
        <v>20</v>
      </c>
    </row>
    <row r="17" spans="1:5" x14ac:dyDescent="0.25">
      <c r="A17" t="s">
        <v>192</v>
      </c>
    </row>
    <row r="18" spans="1:5" x14ac:dyDescent="0.25">
      <c r="A18" s="31" t="s">
        <v>169</v>
      </c>
      <c r="B18" s="31" t="s">
        <v>153</v>
      </c>
    </row>
    <row r="19" spans="1:5" x14ac:dyDescent="0.25">
      <c r="A19" s="54" t="s">
        <v>24</v>
      </c>
      <c r="B19" s="31">
        <v>15</v>
      </c>
    </row>
    <row r="20" spans="1:5" x14ac:dyDescent="0.25">
      <c r="A20" s="49" t="s">
        <v>144</v>
      </c>
      <c r="B20" s="31">
        <v>2</v>
      </c>
    </row>
    <row r="21" spans="1:5" x14ac:dyDescent="0.25">
      <c r="A21" s="49" t="s">
        <v>170</v>
      </c>
      <c r="B21" s="31">
        <v>3</v>
      </c>
    </row>
    <row r="22" spans="1:5" x14ac:dyDescent="0.25">
      <c r="A22" s="55" t="s">
        <v>162</v>
      </c>
      <c r="B22" s="31">
        <f>SUM(B19:B21)</f>
        <v>20</v>
      </c>
    </row>
    <row r="23" spans="1:5" x14ac:dyDescent="0.25">
      <c r="A23" s="42"/>
      <c r="B23" s="48"/>
    </row>
    <row r="24" spans="1:5" x14ac:dyDescent="0.25">
      <c r="A24" s="42"/>
      <c r="B24" s="48"/>
    </row>
    <row r="25" spans="1:5" x14ac:dyDescent="0.25">
      <c r="A25" s="42"/>
      <c r="B25" s="48"/>
    </row>
    <row r="26" spans="1:5" x14ac:dyDescent="0.25">
      <c r="A26" s="42"/>
      <c r="B26" s="48"/>
    </row>
    <row r="27" spans="1:5" x14ac:dyDescent="0.25">
      <c r="A27" s="42"/>
      <c r="B27" s="48"/>
    </row>
    <row r="28" spans="1:5" x14ac:dyDescent="0.25">
      <c r="A28" t="s">
        <v>194</v>
      </c>
    </row>
    <row r="30" spans="1:5" x14ac:dyDescent="0.25">
      <c r="A30" s="31" t="s">
        <v>169</v>
      </c>
      <c r="B30" s="31" t="s">
        <v>153</v>
      </c>
      <c r="C30" s="48"/>
    </row>
    <row r="31" spans="1:5" x14ac:dyDescent="0.25">
      <c r="A31" s="9" t="s">
        <v>24</v>
      </c>
      <c r="B31" s="31">
        <v>16</v>
      </c>
      <c r="C31" s="48"/>
      <c r="E31" s="50"/>
    </row>
    <row r="32" spans="1:5" x14ac:dyDescent="0.25">
      <c r="A32" s="9" t="s">
        <v>144</v>
      </c>
      <c r="B32" s="31">
        <v>3</v>
      </c>
      <c r="C32" s="48"/>
      <c r="E32" s="50"/>
    </row>
    <row r="33" spans="1:4" x14ac:dyDescent="0.25">
      <c r="A33" s="9" t="s">
        <v>170</v>
      </c>
      <c r="B33" s="31">
        <v>1</v>
      </c>
      <c r="C33" s="48"/>
    </row>
    <row r="34" spans="1:4" x14ac:dyDescent="0.25">
      <c r="A34" s="55" t="s">
        <v>162</v>
      </c>
      <c r="B34" s="31">
        <f>SUM(B31:B32)</f>
        <v>19</v>
      </c>
      <c r="C34" s="48"/>
    </row>
    <row r="45" spans="1:4" x14ac:dyDescent="0.25">
      <c r="A45" s="31" t="s">
        <v>169</v>
      </c>
      <c r="B45" s="31" t="s">
        <v>137</v>
      </c>
      <c r="C45" s="31" t="s">
        <v>195</v>
      </c>
      <c r="D45" s="31" t="s">
        <v>196</v>
      </c>
    </row>
    <row r="46" spans="1:4" x14ac:dyDescent="0.25">
      <c r="A46" s="9" t="s">
        <v>24</v>
      </c>
      <c r="B46" s="31">
        <v>13</v>
      </c>
      <c r="C46" s="31">
        <v>15</v>
      </c>
      <c r="D46" s="31">
        <v>16</v>
      </c>
    </row>
    <row r="47" spans="1:4" x14ac:dyDescent="0.25">
      <c r="A47" s="9" t="s">
        <v>144</v>
      </c>
      <c r="B47" s="31">
        <v>4</v>
      </c>
      <c r="C47" s="31">
        <v>2</v>
      </c>
      <c r="D47" s="31">
        <v>3</v>
      </c>
    </row>
    <row r="48" spans="1:4" x14ac:dyDescent="0.25">
      <c r="A48" s="9" t="s">
        <v>170</v>
      </c>
      <c r="B48" s="31">
        <v>3</v>
      </c>
      <c r="C48" s="31">
        <v>3</v>
      </c>
      <c r="D48" s="31">
        <v>1</v>
      </c>
    </row>
    <row r="70" spans="1:2" x14ac:dyDescent="0.25">
      <c r="A70" s="31" t="s">
        <v>169</v>
      </c>
      <c r="B70" s="76" t="s">
        <v>177</v>
      </c>
    </row>
    <row r="71" spans="1:2" x14ac:dyDescent="0.25">
      <c r="A71" s="9" t="s">
        <v>24</v>
      </c>
      <c r="B71" s="31">
        <f>SUM(B46:D46)</f>
        <v>44</v>
      </c>
    </row>
    <row r="72" spans="1:2" x14ac:dyDescent="0.25">
      <c r="A72" s="9" t="s">
        <v>144</v>
      </c>
      <c r="B72" s="31">
        <f>SUM(B47:D47)</f>
        <v>9</v>
      </c>
    </row>
    <row r="73" spans="1:2" x14ac:dyDescent="0.25">
      <c r="A73" s="9" t="s">
        <v>170</v>
      </c>
      <c r="B73" s="31">
        <f>SUM(B48:D48)</f>
        <v>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topLeftCell="A51" workbookViewId="0">
      <selection activeCell="A60" sqref="A60"/>
    </sheetView>
  </sheetViews>
  <sheetFormatPr baseColWidth="10" defaultRowHeight="15" x14ac:dyDescent="0.25"/>
  <cols>
    <col min="1" max="1" width="72.140625" bestFit="1" customWidth="1"/>
    <col min="2" max="2" width="17.140625" bestFit="1" customWidth="1"/>
    <col min="3" max="3" width="19.5703125" bestFit="1" customWidth="1"/>
  </cols>
  <sheetData>
    <row r="1" spans="1:3" x14ac:dyDescent="0.25">
      <c r="A1" s="46" t="s">
        <v>197</v>
      </c>
    </row>
    <row r="2" spans="1:3" x14ac:dyDescent="0.25">
      <c r="A2" s="77" t="s">
        <v>95</v>
      </c>
    </row>
    <row r="5" spans="1:3" x14ac:dyDescent="0.25">
      <c r="A5" t="s">
        <v>192</v>
      </c>
    </row>
    <row r="7" spans="1:3" x14ac:dyDescent="0.25">
      <c r="A7" s="31" t="s">
        <v>172</v>
      </c>
      <c r="B7" s="79" t="s">
        <v>153</v>
      </c>
      <c r="C7" s="37" t="s">
        <v>154</v>
      </c>
    </row>
    <row r="8" spans="1:3" x14ac:dyDescent="0.25">
      <c r="A8" s="53" t="s">
        <v>96</v>
      </c>
      <c r="B8" s="31">
        <v>6</v>
      </c>
      <c r="C8" s="36">
        <f>B8/$B$12</f>
        <v>0.3</v>
      </c>
    </row>
    <row r="9" spans="1:3" x14ac:dyDescent="0.25">
      <c r="A9" s="9" t="s">
        <v>97</v>
      </c>
      <c r="B9" s="31">
        <v>12</v>
      </c>
      <c r="C9" s="36">
        <f t="shared" ref="C9:C11" si="0">B9/$B$12</f>
        <v>0.6</v>
      </c>
    </row>
    <row r="10" spans="1:3" x14ac:dyDescent="0.25">
      <c r="A10" s="9" t="s">
        <v>98</v>
      </c>
      <c r="B10" s="31">
        <v>2</v>
      </c>
      <c r="C10" s="36">
        <f t="shared" si="0"/>
        <v>0.1</v>
      </c>
    </row>
    <row r="11" spans="1:3" x14ac:dyDescent="0.25">
      <c r="A11" s="9" t="s">
        <v>99</v>
      </c>
      <c r="B11" s="31">
        <v>0</v>
      </c>
      <c r="C11" s="36">
        <f t="shared" si="0"/>
        <v>0</v>
      </c>
    </row>
    <row r="12" spans="1:3" x14ac:dyDescent="0.25">
      <c r="A12" s="55" t="s">
        <v>177</v>
      </c>
      <c r="B12" s="31">
        <f>SUM(B8:B11)</f>
        <v>20</v>
      </c>
      <c r="C12" s="50"/>
    </row>
    <row r="14" spans="1:3" x14ac:dyDescent="0.25">
      <c r="C14" s="50"/>
    </row>
    <row r="15" spans="1:3" x14ac:dyDescent="0.25">
      <c r="C15" s="50"/>
    </row>
    <row r="18" spans="1:3" x14ac:dyDescent="0.25">
      <c r="A18" s="42"/>
    </row>
    <row r="21" spans="1:3" x14ac:dyDescent="0.25">
      <c r="A21" t="s">
        <v>194</v>
      </c>
    </row>
    <row r="23" spans="1:3" x14ac:dyDescent="0.25">
      <c r="A23" s="47"/>
    </row>
    <row r="24" spans="1:3" x14ac:dyDescent="0.25">
      <c r="A24" s="31" t="s">
        <v>172</v>
      </c>
      <c r="B24" s="79" t="s">
        <v>153</v>
      </c>
      <c r="C24" s="37" t="s">
        <v>154</v>
      </c>
    </row>
    <row r="25" spans="1:3" x14ac:dyDescent="0.25">
      <c r="A25" s="9" t="s">
        <v>96</v>
      </c>
      <c r="B25" s="31">
        <v>3</v>
      </c>
      <c r="C25" s="36">
        <f>B25/$B$12</f>
        <v>0.15</v>
      </c>
    </row>
    <row r="26" spans="1:3" x14ac:dyDescent="0.25">
      <c r="A26" s="9" t="s">
        <v>97</v>
      </c>
      <c r="B26" s="31">
        <v>15</v>
      </c>
      <c r="C26" s="36">
        <f t="shared" ref="C26:C28" si="1">B26/$B$12</f>
        <v>0.75</v>
      </c>
    </row>
    <row r="27" spans="1:3" x14ac:dyDescent="0.25">
      <c r="A27" s="9" t="s">
        <v>98</v>
      </c>
      <c r="B27" s="31">
        <v>2</v>
      </c>
      <c r="C27" s="36">
        <f t="shared" si="1"/>
        <v>0.1</v>
      </c>
    </row>
    <row r="28" spans="1:3" x14ac:dyDescent="0.25">
      <c r="A28" s="9" t="s">
        <v>99</v>
      </c>
      <c r="B28" s="31">
        <v>0</v>
      </c>
      <c r="C28" s="36">
        <f t="shared" si="1"/>
        <v>0</v>
      </c>
    </row>
    <row r="29" spans="1:3" x14ac:dyDescent="0.25">
      <c r="A29" s="55" t="s">
        <v>177</v>
      </c>
      <c r="B29" s="31">
        <f>SUM(B25:B28)</f>
        <v>20</v>
      </c>
    </row>
    <row r="41" spans="1:4" x14ac:dyDescent="0.25">
      <c r="A41" s="31" t="s">
        <v>172</v>
      </c>
      <c r="B41" s="31" t="s">
        <v>192</v>
      </c>
      <c r="C41" s="31" t="s">
        <v>194</v>
      </c>
      <c r="D41" s="76" t="s">
        <v>177</v>
      </c>
    </row>
    <row r="42" spans="1:4" x14ac:dyDescent="0.25">
      <c r="A42" s="9" t="s">
        <v>96</v>
      </c>
      <c r="B42" s="31">
        <v>6</v>
      </c>
      <c r="C42" s="31">
        <v>3</v>
      </c>
      <c r="D42" s="31">
        <f>SUM(B42:C42)</f>
        <v>9</v>
      </c>
    </row>
    <row r="43" spans="1:4" x14ac:dyDescent="0.25">
      <c r="A43" s="9" t="s">
        <v>97</v>
      </c>
      <c r="B43" s="31">
        <v>12</v>
      </c>
      <c r="C43" s="31">
        <v>15</v>
      </c>
      <c r="D43" s="31">
        <f t="shared" ref="D43:D45" si="2">SUM(B43:C43)</f>
        <v>27</v>
      </c>
    </row>
    <row r="44" spans="1:4" x14ac:dyDescent="0.25">
      <c r="A44" s="9" t="s">
        <v>98</v>
      </c>
      <c r="B44" s="31">
        <v>2</v>
      </c>
      <c r="C44" s="31">
        <v>2</v>
      </c>
      <c r="D44" s="31">
        <f t="shared" si="2"/>
        <v>4</v>
      </c>
    </row>
    <row r="45" spans="1:4" x14ac:dyDescent="0.25">
      <c r="A45" s="9" t="s">
        <v>99</v>
      </c>
      <c r="B45" s="31">
        <v>0</v>
      </c>
      <c r="C45" s="31">
        <v>0</v>
      </c>
      <c r="D45" s="31">
        <f t="shared" si="2"/>
        <v>0</v>
      </c>
    </row>
    <row r="47" spans="1:4" x14ac:dyDescent="0.25">
      <c r="A47" s="42" t="s">
        <v>198</v>
      </c>
    </row>
    <row r="52" spans="1:2" x14ac:dyDescent="0.25">
      <c r="A52" s="31" t="s">
        <v>172</v>
      </c>
      <c r="B52" s="76" t="s">
        <v>177</v>
      </c>
    </row>
    <row r="53" spans="1:2" x14ac:dyDescent="0.25">
      <c r="A53" s="9" t="s">
        <v>96</v>
      </c>
      <c r="B53" s="31">
        <v>9</v>
      </c>
    </row>
    <row r="54" spans="1:2" x14ac:dyDescent="0.25">
      <c r="A54" s="9" t="s">
        <v>97</v>
      </c>
      <c r="B54" s="31">
        <v>27</v>
      </c>
    </row>
    <row r="55" spans="1:2" x14ac:dyDescent="0.25">
      <c r="A55" s="9" t="s">
        <v>98</v>
      </c>
      <c r="B55" s="31">
        <v>4</v>
      </c>
    </row>
    <row r="56" spans="1:2" x14ac:dyDescent="0.25">
      <c r="A56" s="9" t="s">
        <v>99</v>
      </c>
      <c r="B56" s="31">
        <v>0</v>
      </c>
    </row>
    <row r="59" spans="1:2" x14ac:dyDescent="0.25">
      <c r="A59" s="4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TABUL. ENCUESTA CONTADORES P.</vt:lpstr>
      <vt:lpstr>TABUL. ENCUESTA ORGANIZACIONES</vt:lpstr>
      <vt:lpstr>TABUL. ENCUESTA OTROS CIUDADAN.</vt:lpstr>
      <vt:lpstr>V1-2 ORG 3</vt:lpstr>
      <vt:lpstr>V2 CP 2</vt:lpstr>
      <vt:lpstr>V2 ORG 4,5,6</vt:lpstr>
      <vt:lpstr>V3 CP 3,6</vt:lpstr>
      <vt:lpstr>V3 1,1,1</vt:lpstr>
      <vt:lpstr>V3 2,2 </vt:lpstr>
      <vt:lpstr>V3 4,7,3.</vt:lpstr>
      <vt:lpstr>V3 5,9,5</vt:lpstr>
      <vt:lpstr>V3 0,10,6</vt:lpstr>
      <vt:lpstr>V3 7,11,7</vt:lpstr>
      <vt:lpstr>V3 0, 8,4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Ledezma</dc:creator>
  <cp:lastModifiedBy>EQUIPO</cp:lastModifiedBy>
  <dcterms:created xsi:type="dcterms:W3CDTF">2014-04-18T22:52:57Z</dcterms:created>
  <dcterms:modified xsi:type="dcterms:W3CDTF">2014-04-22T11:27:29Z</dcterms:modified>
</cp:coreProperties>
</file>