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wil/Downloads/"/>
    </mc:Choice>
  </mc:AlternateContent>
  <xr:revisionPtr revIDLastSave="0" documentId="13_ncr:1_{E8740C1E-F6A7-5348-8927-37DEB8C7FE88}" xr6:coauthVersionLast="45" xr6:coauthVersionMax="45" xr10:uidLastSave="{00000000-0000-0000-0000-000000000000}"/>
  <bookViews>
    <workbookView xWindow="440" yWindow="460" windowWidth="27500" windowHeight="17540" xr2:uid="{00000000-000D-0000-FFFF-FFFF00000000}"/>
  </bookViews>
  <sheets>
    <sheet name="Regression Comparison, Raw Data" sheetId="5" r:id="rId1"/>
    <sheet name="Figure 4" sheetId="6" r:id="rId2"/>
    <sheet name="AAA; Bio-Synthesis, Inc." sheetId="11" r:id="rId3"/>
    <sheet name="AAA, Tan2014" sheetId="10" r:id="rId4"/>
    <sheet name="References" sheetId="20" r:id="rId5"/>
  </sheets>
  <definedNames>
    <definedName name="OLE_LINK1" localSheetId="4">References!$B$10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31" i="6" l="1"/>
  <c r="C409" i="6"/>
  <c r="C387" i="6"/>
  <c r="C365" i="6"/>
  <c r="C343" i="6"/>
  <c r="C321" i="6"/>
  <c r="C299" i="6"/>
  <c r="C277" i="6"/>
  <c r="C255" i="6"/>
  <c r="C233" i="6"/>
  <c r="C211" i="6"/>
  <c r="C189" i="6"/>
  <c r="C166" i="6"/>
  <c r="C167" i="6"/>
  <c r="C145" i="6"/>
  <c r="C123" i="6"/>
  <c r="C101" i="6"/>
  <c r="C79" i="6"/>
  <c r="C1" i="6"/>
  <c r="D1" i="6"/>
  <c r="E1" i="6"/>
  <c r="F1" i="6"/>
  <c r="G1" i="6"/>
  <c r="H1" i="6"/>
  <c r="I1" i="6"/>
  <c r="J1" i="6"/>
  <c r="K1" i="6"/>
  <c r="L1" i="6"/>
  <c r="M1" i="6"/>
  <c r="N1" i="6"/>
  <c r="O1" i="6"/>
  <c r="P1" i="6"/>
  <c r="Q1" i="6"/>
  <c r="R1" i="6"/>
  <c r="S1" i="6"/>
  <c r="T1" i="6"/>
  <c r="U1" i="6"/>
  <c r="V1" i="6"/>
  <c r="W1" i="6"/>
  <c r="J33" i="5"/>
  <c r="J34" i="5"/>
  <c r="K34" i="5"/>
  <c r="J35" i="5"/>
  <c r="K35" i="5"/>
  <c r="L35" i="5"/>
  <c r="J36" i="5"/>
  <c r="K36" i="5"/>
  <c r="L36" i="5"/>
  <c r="M36" i="5"/>
  <c r="J37" i="5"/>
  <c r="K37" i="5"/>
  <c r="L37" i="5"/>
  <c r="M37" i="5"/>
  <c r="N37" i="5"/>
  <c r="J38" i="5"/>
  <c r="K38" i="5"/>
  <c r="L38" i="5"/>
  <c r="M38" i="5"/>
  <c r="N38" i="5"/>
  <c r="O38" i="5"/>
  <c r="J39" i="5"/>
  <c r="K39" i="5"/>
  <c r="L39" i="5"/>
  <c r="M39" i="5"/>
  <c r="N39" i="5"/>
  <c r="O39" i="5"/>
  <c r="P39" i="5"/>
  <c r="J40" i="5"/>
  <c r="K40" i="5"/>
  <c r="L40" i="5"/>
  <c r="M40" i="5"/>
  <c r="N40" i="5"/>
  <c r="O40" i="5"/>
  <c r="P40" i="5"/>
  <c r="Q40" i="5"/>
  <c r="J41" i="5"/>
  <c r="K41" i="5"/>
  <c r="L41" i="5"/>
  <c r="M41" i="5"/>
  <c r="N41" i="5"/>
  <c r="O41" i="5"/>
  <c r="P41" i="5"/>
  <c r="Q41" i="5"/>
  <c r="R41" i="5"/>
  <c r="J42" i="5"/>
  <c r="K42" i="5"/>
  <c r="L42" i="5"/>
  <c r="M42" i="5"/>
  <c r="N42" i="5"/>
  <c r="O42" i="5"/>
  <c r="P42" i="5"/>
  <c r="Q42" i="5"/>
  <c r="R42" i="5"/>
  <c r="S42" i="5"/>
  <c r="J43" i="5"/>
  <c r="K43" i="5"/>
  <c r="L43" i="5"/>
  <c r="M43" i="5"/>
  <c r="N43" i="5"/>
  <c r="O43" i="5"/>
  <c r="P43" i="5"/>
  <c r="Q43" i="5"/>
  <c r="R43" i="5"/>
  <c r="S43" i="5"/>
  <c r="T43" i="5"/>
  <c r="J44" i="5"/>
  <c r="K44" i="5"/>
  <c r="L44" i="5"/>
  <c r="M44" i="5"/>
  <c r="N44" i="5"/>
  <c r="O44" i="5"/>
  <c r="P44" i="5"/>
  <c r="Q44" i="5"/>
  <c r="R44" i="5"/>
  <c r="S44" i="5"/>
  <c r="T44" i="5"/>
  <c r="U44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E28" i="5"/>
  <c r="E29" i="5"/>
  <c r="F29" i="5"/>
  <c r="E30" i="5"/>
  <c r="F30" i="5"/>
  <c r="G30" i="5"/>
  <c r="E32" i="5"/>
  <c r="F32" i="5"/>
  <c r="G32" i="5"/>
  <c r="H32" i="5"/>
  <c r="E33" i="5"/>
  <c r="F33" i="5"/>
  <c r="G33" i="5"/>
  <c r="H33" i="5"/>
  <c r="E34" i="5"/>
  <c r="F34" i="5"/>
  <c r="G34" i="5"/>
  <c r="H34" i="5"/>
  <c r="E35" i="5"/>
  <c r="F35" i="5"/>
  <c r="G35" i="5"/>
  <c r="H35" i="5"/>
  <c r="E36" i="5"/>
  <c r="F36" i="5"/>
  <c r="G36" i="5"/>
  <c r="H36" i="5"/>
  <c r="E37" i="5"/>
  <c r="F37" i="5"/>
  <c r="G37" i="5"/>
  <c r="H37" i="5"/>
  <c r="E38" i="5"/>
  <c r="F38" i="5"/>
  <c r="G38" i="5"/>
  <c r="H38" i="5"/>
  <c r="E39" i="5"/>
  <c r="F39" i="5"/>
  <c r="G39" i="5"/>
  <c r="H39" i="5"/>
  <c r="E40" i="5"/>
  <c r="F40" i="5"/>
  <c r="G40" i="5"/>
  <c r="H40" i="5"/>
  <c r="E41" i="5"/>
  <c r="F41" i="5"/>
  <c r="G41" i="5"/>
  <c r="H41" i="5"/>
  <c r="E42" i="5"/>
  <c r="F42" i="5"/>
  <c r="G42" i="5"/>
  <c r="H42" i="5"/>
  <c r="E43" i="5"/>
  <c r="F43" i="5"/>
  <c r="G43" i="5"/>
  <c r="H43" i="5"/>
  <c r="E44" i="5"/>
  <c r="F44" i="5"/>
  <c r="G44" i="5"/>
  <c r="H44" i="5"/>
  <c r="E45" i="5"/>
  <c r="F45" i="5"/>
  <c r="G45" i="5"/>
  <c r="H45" i="5"/>
  <c r="E46" i="5"/>
  <c r="F46" i="5"/>
  <c r="G46" i="5"/>
  <c r="H46" i="5"/>
  <c r="C46" i="5"/>
  <c r="C45" i="5"/>
  <c r="C44" i="5"/>
  <c r="C43" i="5"/>
  <c r="C42" i="5"/>
  <c r="C41" i="5"/>
  <c r="V50" i="5"/>
  <c r="U26" i="6" s="1"/>
  <c r="W50" i="5"/>
  <c r="V26" i="6" s="1"/>
  <c r="X50" i="5"/>
  <c r="W26" i="6" s="1"/>
  <c r="R50" i="5"/>
  <c r="Q26" i="6" s="1"/>
  <c r="S50" i="5"/>
  <c r="R26" i="6" s="1"/>
  <c r="T50" i="5"/>
  <c r="S26" i="6" s="1"/>
  <c r="U50" i="5"/>
  <c r="T26" i="6" s="1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103" i="6"/>
  <c r="B1" i="6"/>
  <c r="E50" i="5"/>
  <c r="D26" i="6" s="1"/>
  <c r="F50" i="5"/>
  <c r="E26" i="6" s="1"/>
  <c r="G50" i="5"/>
  <c r="F26" i="6" s="1"/>
  <c r="H50" i="5"/>
  <c r="G26" i="6" s="1"/>
  <c r="J50" i="5"/>
  <c r="I26" i="6" s="1"/>
  <c r="K50" i="5"/>
  <c r="J26" i="6" s="1"/>
  <c r="L50" i="5"/>
  <c r="K26" i="6" s="1"/>
  <c r="M50" i="5"/>
  <c r="L26" i="6" s="1"/>
  <c r="N50" i="5"/>
  <c r="M26" i="6" s="1"/>
  <c r="O50" i="5"/>
  <c r="N26" i="6" s="1"/>
  <c r="P50" i="5"/>
  <c r="O26" i="6" s="1"/>
  <c r="Q50" i="5"/>
  <c r="P26" i="6" s="1"/>
  <c r="C50" i="5"/>
  <c r="B26" i="6" s="1"/>
  <c r="D3" i="6" s="1"/>
  <c r="C32" i="5"/>
  <c r="C40" i="5"/>
  <c r="C39" i="5"/>
  <c r="C38" i="5"/>
  <c r="C37" i="5"/>
  <c r="C36" i="5"/>
  <c r="C35" i="5"/>
  <c r="C34" i="5"/>
  <c r="C33" i="5"/>
  <c r="D3" i="11"/>
  <c r="D5" i="11"/>
  <c r="D6" i="11"/>
  <c r="D7" i="11"/>
  <c r="D9" i="11"/>
  <c r="D10" i="11"/>
  <c r="D11" i="11"/>
  <c r="D12" i="11"/>
  <c r="D13" i="11"/>
  <c r="D14" i="11"/>
  <c r="D15" i="11"/>
  <c r="D16" i="11"/>
  <c r="D17" i="11"/>
  <c r="D18" i="11"/>
  <c r="D20" i="11"/>
  <c r="D21" i="11"/>
  <c r="D2" i="11"/>
  <c r="O4" i="6" l="1"/>
  <c r="G13" i="6"/>
  <c r="F15" i="6"/>
  <c r="R18" i="6"/>
  <c r="G6" i="6"/>
  <c r="K10" i="6"/>
  <c r="I7" i="6"/>
  <c r="T16" i="6"/>
  <c r="L11" i="6"/>
  <c r="N7" i="6"/>
  <c r="F5" i="6"/>
  <c r="S18" i="6"/>
  <c r="G16" i="6"/>
  <c r="S13" i="6"/>
  <c r="K11" i="6"/>
  <c r="D10" i="6"/>
  <c r="L7" i="6"/>
  <c r="D5" i="6"/>
  <c r="V16" i="6"/>
  <c r="N10" i="6"/>
  <c r="F14" i="6"/>
  <c r="T17" i="6"/>
  <c r="Q10" i="6"/>
  <c r="E14" i="6"/>
  <c r="E6" i="6"/>
  <c r="W8" i="6"/>
  <c r="I18" i="6"/>
  <c r="F16" i="6"/>
  <c r="V10" i="6"/>
  <c r="N9" i="6"/>
  <c r="F7" i="6"/>
  <c r="J18" i="6"/>
  <c r="F19" i="6"/>
  <c r="K12" i="6"/>
  <c r="M3" i="6"/>
  <c r="D19" i="6"/>
  <c r="W11" i="6"/>
  <c r="O7" i="6"/>
  <c r="S16" i="6"/>
  <c r="E10" i="6"/>
  <c r="G5" i="6"/>
  <c r="D16" i="6"/>
  <c r="F13" i="6"/>
  <c r="U10" i="6"/>
  <c r="L9" i="6"/>
  <c r="O6" i="6"/>
  <c r="V17" i="6"/>
  <c r="L12" i="6"/>
  <c r="L10" i="6"/>
  <c r="P3" i="6"/>
  <c r="F6" i="6"/>
  <c r="F10" i="6"/>
  <c r="P15" i="6"/>
  <c r="T13" i="6"/>
  <c r="O9" i="6"/>
  <c r="W17" i="6"/>
  <c r="N12" i="6"/>
  <c r="T10" i="6"/>
  <c r="D9" i="6"/>
  <c r="L4" i="6"/>
  <c r="S5" i="6"/>
  <c r="Q14" i="6"/>
  <c r="O14" i="6"/>
  <c r="V11" i="6"/>
  <c r="Q18" i="6"/>
  <c r="L17" i="6"/>
  <c r="S15" i="6"/>
  <c r="D13" i="6"/>
  <c r="U11" i="6"/>
  <c r="S10" i="6"/>
  <c r="T8" i="6"/>
  <c r="D7" i="6"/>
  <c r="T5" i="6"/>
  <c r="K4" i="6"/>
  <c r="U8" i="6"/>
  <c r="M8" i="6"/>
  <c r="E18" i="6"/>
  <c r="T19" i="6"/>
  <c r="K18" i="6"/>
  <c r="K17" i="6"/>
  <c r="Q15" i="6"/>
  <c r="G14" i="6"/>
  <c r="T11" i="6"/>
  <c r="P9" i="6"/>
  <c r="K8" i="6"/>
  <c r="T3" i="6"/>
  <c r="S19" i="6"/>
  <c r="O12" i="6"/>
  <c r="M11" i="6"/>
  <c r="M10" i="6"/>
  <c r="D8" i="6"/>
  <c r="Q6" i="6"/>
  <c r="S3" i="6"/>
  <c r="S4" i="6"/>
  <c r="K5" i="6"/>
  <c r="W3" i="6"/>
  <c r="W10" i="6"/>
  <c r="W16" i="6"/>
  <c r="W5" i="6"/>
  <c r="W13" i="6"/>
  <c r="W15" i="6"/>
  <c r="W19" i="6"/>
  <c r="W6" i="6"/>
  <c r="W4" i="6"/>
  <c r="W7" i="6"/>
  <c r="W9" i="6"/>
  <c r="W12" i="6"/>
  <c r="W18" i="6"/>
  <c r="W14" i="6"/>
  <c r="O3" i="6"/>
  <c r="O10" i="6"/>
  <c r="O13" i="6"/>
  <c r="O15" i="6"/>
  <c r="O8" i="6"/>
  <c r="O11" i="6"/>
  <c r="O17" i="6"/>
  <c r="O19" i="6"/>
  <c r="O5" i="6"/>
  <c r="O16" i="6"/>
  <c r="O18" i="6"/>
  <c r="G7" i="6"/>
  <c r="G10" i="6"/>
  <c r="G9" i="6"/>
  <c r="G17" i="6"/>
  <c r="G4" i="6"/>
  <c r="G12" i="6"/>
  <c r="G18" i="6"/>
  <c r="V3" i="6"/>
  <c r="V5" i="6"/>
  <c r="V13" i="6"/>
  <c r="V15" i="6"/>
  <c r="V19" i="6"/>
  <c r="V7" i="6"/>
  <c r="V9" i="6"/>
  <c r="V12" i="6"/>
  <c r="V18" i="6"/>
  <c r="V6" i="6"/>
  <c r="V14" i="6"/>
  <c r="N3" i="6"/>
  <c r="N11" i="6"/>
  <c r="N17" i="6"/>
  <c r="N16" i="6"/>
  <c r="N18" i="6"/>
  <c r="N6" i="6"/>
  <c r="N14" i="6"/>
  <c r="N5" i="6"/>
  <c r="N13" i="6"/>
  <c r="N15" i="6"/>
  <c r="N19" i="6"/>
  <c r="F3" i="6"/>
  <c r="F9" i="6"/>
  <c r="F12" i="6"/>
  <c r="F18" i="6"/>
  <c r="F11" i="6"/>
  <c r="F17" i="6"/>
  <c r="P4" i="6"/>
  <c r="P12" i="6"/>
  <c r="P10" i="6"/>
  <c r="P8" i="6"/>
  <c r="P11" i="6"/>
  <c r="P17" i="6"/>
  <c r="P16" i="6"/>
  <c r="P18" i="6"/>
  <c r="P19" i="6"/>
  <c r="P14" i="6"/>
  <c r="P13" i="6"/>
  <c r="P7" i="6"/>
  <c r="P6" i="6"/>
  <c r="P5" i="6"/>
  <c r="S17" i="6"/>
  <c r="M14" i="6"/>
  <c r="D14" i="6"/>
  <c r="S11" i="6"/>
  <c r="R10" i="6"/>
  <c r="J10" i="6"/>
  <c r="K9" i="6"/>
  <c r="S8" i="6"/>
  <c r="K7" i="6"/>
  <c r="M6" i="6"/>
  <c r="D6" i="6"/>
  <c r="L3" i="6"/>
  <c r="M19" i="6"/>
  <c r="D17" i="6"/>
  <c r="L15" i="6"/>
  <c r="U14" i="6"/>
  <c r="L14" i="6"/>
  <c r="L13" i="6"/>
  <c r="D11" i="6"/>
  <c r="I10" i="6"/>
  <c r="U6" i="6"/>
  <c r="L6" i="6"/>
  <c r="L5" i="6"/>
  <c r="T4" i="6"/>
  <c r="D4" i="6"/>
  <c r="K3" i="6"/>
  <c r="L19" i="6"/>
  <c r="U18" i="6"/>
  <c r="M18" i="6"/>
  <c r="L16" i="6"/>
  <c r="K15" i="6"/>
  <c r="T14" i="6"/>
  <c r="K14" i="6"/>
  <c r="K13" i="6"/>
  <c r="T12" i="6"/>
  <c r="D12" i="6"/>
  <c r="T9" i="6"/>
  <c r="T7" i="6"/>
  <c r="T6" i="6"/>
  <c r="K6" i="6"/>
  <c r="R7" i="6"/>
  <c r="J7" i="6"/>
  <c r="U19" i="6"/>
  <c r="K19" i="6"/>
  <c r="T18" i="6"/>
  <c r="L18" i="6"/>
  <c r="D18" i="6"/>
  <c r="K16" i="6"/>
  <c r="T15" i="6"/>
  <c r="I15" i="6"/>
  <c r="S14" i="6"/>
  <c r="I14" i="6"/>
  <c r="S9" i="6"/>
  <c r="L8" i="6"/>
  <c r="Q7" i="6"/>
  <c r="S6" i="6"/>
  <c r="I6" i="6"/>
  <c r="U3" i="6"/>
  <c r="Q4" i="6"/>
  <c r="I4" i="6"/>
  <c r="R13" i="6"/>
  <c r="R5" i="6"/>
  <c r="U17" i="6"/>
  <c r="M17" i="6"/>
  <c r="E17" i="6"/>
  <c r="R16" i="6"/>
  <c r="J16" i="6"/>
  <c r="Q13" i="6"/>
  <c r="I13" i="6"/>
  <c r="U9" i="6"/>
  <c r="M9" i="6"/>
  <c r="E9" i="6"/>
  <c r="R8" i="6"/>
  <c r="J8" i="6"/>
  <c r="Q5" i="6"/>
  <c r="I5" i="6"/>
  <c r="V4" i="6"/>
  <c r="N4" i="6"/>
  <c r="F4" i="6"/>
  <c r="R19" i="6"/>
  <c r="J19" i="6"/>
  <c r="Q16" i="6"/>
  <c r="I16" i="6"/>
  <c r="U12" i="6"/>
  <c r="M12" i="6"/>
  <c r="E12" i="6"/>
  <c r="R11" i="6"/>
  <c r="J11" i="6"/>
  <c r="Q8" i="6"/>
  <c r="I8" i="6"/>
  <c r="U4" i="6"/>
  <c r="M4" i="6"/>
  <c r="E4" i="6"/>
  <c r="R3" i="6"/>
  <c r="J3" i="6"/>
  <c r="J13" i="6"/>
  <c r="J5" i="6"/>
  <c r="Q19" i="6"/>
  <c r="I19" i="6"/>
  <c r="U15" i="6"/>
  <c r="M15" i="6"/>
  <c r="R14" i="6"/>
  <c r="J14" i="6"/>
  <c r="Q11" i="6"/>
  <c r="I11" i="6"/>
  <c r="U7" i="6"/>
  <c r="M7" i="6"/>
  <c r="E7" i="6"/>
  <c r="R6" i="6"/>
  <c r="J6" i="6"/>
  <c r="Q3" i="6"/>
  <c r="I3" i="6"/>
  <c r="R17" i="6"/>
  <c r="R9" i="6"/>
  <c r="Q17" i="6"/>
  <c r="I17" i="6"/>
  <c r="U13" i="6"/>
  <c r="M13" i="6"/>
  <c r="E13" i="6"/>
  <c r="J12" i="6"/>
  <c r="Q9" i="6"/>
  <c r="I9" i="6"/>
  <c r="V8" i="6"/>
  <c r="N8" i="6"/>
  <c r="F8" i="6"/>
  <c r="U5" i="6"/>
  <c r="M5" i="6"/>
  <c r="E5" i="6"/>
  <c r="R4" i="6"/>
  <c r="J4" i="6"/>
  <c r="J17" i="6"/>
  <c r="J9" i="6"/>
  <c r="U16" i="6"/>
  <c r="M16" i="6"/>
  <c r="E16" i="6"/>
  <c r="R15" i="6"/>
  <c r="J15" i="6"/>
  <c r="Q12" i="6"/>
  <c r="I12" i="6"/>
  <c r="B3" i="6"/>
  <c r="C22" i="11"/>
  <c r="C21" i="10"/>
  <c r="B21" i="10"/>
  <c r="C411" i="6"/>
  <c r="C389" i="6"/>
  <c r="C367" i="6"/>
  <c r="C345" i="6"/>
  <c r="C323" i="6"/>
  <c r="C301" i="6"/>
  <c r="C279" i="6"/>
  <c r="C257" i="6"/>
  <c r="C235" i="6"/>
  <c r="C213" i="6"/>
  <c r="C191" i="6"/>
  <c r="C169" i="6"/>
  <c r="C147" i="6"/>
  <c r="C125" i="6"/>
  <c r="C81" i="6"/>
  <c r="C59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A3" i="6"/>
  <c r="C30" i="5"/>
  <c r="C29" i="5"/>
  <c r="C28" i="5"/>
  <c r="C27" i="5"/>
  <c r="D23" i="6" l="1"/>
  <c r="K20" i="6"/>
  <c r="T20" i="6"/>
  <c r="P20" i="6"/>
  <c r="J20" i="6"/>
  <c r="D20" i="6"/>
  <c r="S20" i="6"/>
  <c r="V23" i="6"/>
  <c r="K23" i="6"/>
  <c r="F20" i="6"/>
  <c r="L20" i="6"/>
  <c r="W20" i="6"/>
  <c r="G20" i="6"/>
  <c r="N23" i="6"/>
  <c r="L23" i="6"/>
  <c r="O20" i="6"/>
  <c r="T23" i="6"/>
  <c r="G23" i="6"/>
  <c r="O23" i="6"/>
  <c r="F23" i="6"/>
  <c r="R23" i="6"/>
  <c r="I20" i="6"/>
  <c r="W23" i="6"/>
  <c r="V20" i="6"/>
  <c r="P23" i="6"/>
  <c r="S23" i="6"/>
  <c r="Q20" i="6"/>
  <c r="E23" i="6"/>
  <c r="N20" i="6"/>
  <c r="M23" i="6"/>
  <c r="U23" i="6"/>
  <c r="M20" i="6"/>
  <c r="R20" i="6"/>
  <c r="Q23" i="6"/>
  <c r="E20" i="6"/>
  <c r="I23" i="6"/>
  <c r="J23" i="6"/>
  <c r="U20" i="6"/>
  <c r="B20" i="6"/>
  <c r="B23" i="6"/>
  <c r="F11" i="10"/>
  <c r="E11" i="10"/>
  <c r="F19" i="10"/>
  <c r="E19" i="10"/>
  <c r="E4" i="10"/>
  <c r="F4" i="10"/>
  <c r="F12" i="10"/>
  <c r="E20" i="10"/>
  <c r="F20" i="10"/>
  <c r="F5" i="10"/>
  <c r="E5" i="10"/>
  <c r="F13" i="10"/>
  <c r="E13" i="10"/>
  <c r="F6" i="10"/>
  <c r="E6" i="10"/>
  <c r="F14" i="10"/>
  <c r="E14" i="10"/>
  <c r="F7" i="10"/>
  <c r="E7" i="10"/>
  <c r="F15" i="10"/>
  <c r="E15" i="10"/>
  <c r="E8" i="10"/>
  <c r="F8" i="10"/>
  <c r="E16" i="10"/>
  <c r="F16" i="10"/>
  <c r="F9" i="10"/>
  <c r="E9" i="10"/>
  <c r="F17" i="10"/>
  <c r="E17" i="10"/>
  <c r="F10" i="10"/>
  <c r="E10" i="10"/>
  <c r="F18" i="10"/>
  <c r="E18" i="10"/>
  <c r="F21" i="10" l="1"/>
  <c r="H18" i="10" s="1"/>
  <c r="D13" i="5" s="1" a="1"/>
  <c r="D13" i="5" s="1"/>
  <c r="E21" i="10"/>
  <c r="G4" i="10" s="1"/>
  <c r="I21" i="5" s="1" a="1"/>
  <c r="I21" i="5" s="1"/>
  <c r="G18" i="10" l="1"/>
  <c r="I13" i="5" s="1" a="1"/>
  <c r="I13" i="5" s="1"/>
  <c r="H13" i="10"/>
  <c r="G5" i="10"/>
  <c r="I23" i="5" s="1" a="1"/>
  <c r="I23" i="5" s="1"/>
  <c r="G19" i="10"/>
  <c r="I14" i="5" s="1" a="1"/>
  <c r="I14" i="5" s="1"/>
  <c r="H7" i="10"/>
  <c r="D17" i="5" s="1" a="1"/>
  <c r="D17" i="5" s="1"/>
  <c r="H9" i="10"/>
  <c r="D20" i="5" s="1" a="1"/>
  <c r="D20" i="5" s="1"/>
  <c r="H15" i="10"/>
  <c r="D9" i="5" s="1" a="1"/>
  <c r="D9" i="5" s="1"/>
  <c r="H5" i="10"/>
  <c r="D23" i="5" s="1" a="1"/>
  <c r="D23" i="5" s="1"/>
  <c r="H16" i="10"/>
  <c r="D12" i="5" s="1" a="1"/>
  <c r="D12" i="5" s="1"/>
  <c r="H4" i="10"/>
  <c r="D21" i="5" s="1" a="1"/>
  <c r="D21" i="5" s="1"/>
  <c r="G9" i="10"/>
  <c r="I20" i="5" s="1" a="1"/>
  <c r="I20" i="5" s="1"/>
  <c r="H17" i="10"/>
  <c r="D11" i="5" s="1" a="1"/>
  <c r="D11" i="5" s="1"/>
  <c r="G13" i="10"/>
  <c r="I10" i="5" s="1" a="1"/>
  <c r="I10" i="5" s="1"/>
  <c r="H12" i="10"/>
  <c r="D16" i="5" s="1" a="1"/>
  <c r="D16" i="5" s="1"/>
  <c r="H11" i="10"/>
  <c r="D19" i="5" s="1" a="1"/>
  <c r="D19" i="5" s="1"/>
  <c r="G11" i="10"/>
  <c r="I19" i="5" s="1" a="1"/>
  <c r="I19" i="5" s="1"/>
  <c r="G15" i="10"/>
  <c r="I9" i="5" s="1" a="1"/>
  <c r="I9" i="5" s="1"/>
  <c r="H6" i="10"/>
  <c r="D22" i="5" s="1" a="1"/>
  <c r="D22" i="5" s="1"/>
  <c r="G6" i="10"/>
  <c r="I22" i="5" s="1" a="1"/>
  <c r="I22" i="5" s="1"/>
  <c r="G20" i="10"/>
  <c r="I7" i="5" s="1" a="1"/>
  <c r="I7" i="5" s="1"/>
  <c r="G7" i="10"/>
  <c r="I17" i="5" s="1" a="1"/>
  <c r="I17" i="5" s="1"/>
  <c r="H20" i="10"/>
  <c r="D7" i="5" s="1"/>
  <c r="G17" i="10"/>
  <c r="I11" i="5" s="1" a="1"/>
  <c r="I11" i="5" s="1"/>
  <c r="G8" i="10"/>
  <c r="I15" i="5" s="1" a="1"/>
  <c r="I15" i="5" s="1"/>
  <c r="H8" i="10"/>
  <c r="D15" i="5" s="1" a="1"/>
  <c r="D15" i="5" s="1"/>
  <c r="H14" i="10"/>
  <c r="D8" i="5" s="1" a="1"/>
  <c r="D8" i="5" s="1"/>
  <c r="G14" i="10"/>
  <c r="I8" i="5" s="1" a="1"/>
  <c r="I8" i="5" s="1"/>
  <c r="H10" i="10"/>
  <c r="D18" i="5" s="1" a="1"/>
  <c r="D18" i="5" s="1"/>
  <c r="G10" i="10"/>
  <c r="I18" i="5" s="1" a="1"/>
  <c r="I18" i="5" s="1"/>
  <c r="G16" i="10"/>
  <c r="I12" i="5" s="1" a="1"/>
  <c r="I12" i="5" s="1"/>
  <c r="H19" i="10"/>
  <c r="D14" i="5" s="1" a="1"/>
  <c r="D14" i="5" s="1"/>
  <c r="D41" i="5" l="1"/>
  <c r="G31" i="5"/>
  <c r="H31" i="5"/>
  <c r="I35" i="5"/>
  <c r="I39" i="5"/>
  <c r="I43" i="5"/>
  <c r="I34" i="5"/>
  <c r="I38" i="5"/>
  <c r="I42" i="5"/>
  <c r="I46" i="5"/>
  <c r="I33" i="5"/>
  <c r="I37" i="5"/>
  <c r="I41" i="5"/>
  <c r="I45" i="5"/>
  <c r="E31" i="5"/>
  <c r="F31" i="5"/>
  <c r="I32" i="5"/>
  <c r="I36" i="5"/>
  <c r="I40" i="5"/>
  <c r="I44" i="5"/>
  <c r="I50" i="5"/>
  <c r="H26" i="6" s="1"/>
  <c r="H17" i="6" s="1"/>
  <c r="D10" i="5" a="1"/>
  <c r="D10" i="5" s="1"/>
  <c r="D36" i="5" s="1"/>
  <c r="C31" i="5"/>
  <c r="H9" i="6" l="1"/>
  <c r="H19" i="6"/>
  <c r="D34" i="5"/>
  <c r="D44" i="5"/>
  <c r="D33" i="5"/>
  <c r="D40" i="5"/>
  <c r="H16" i="6"/>
  <c r="H18" i="6"/>
  <c r="D31" i="5"/>
  <c r="H6" i="6"/>
  <c r="H4" i="6"/>
  <c r="D43" i="5"/>
  <c r="D32" i="5"/>
  <c r="H13" i="6"/>
  <c r="H5" i="6"/>
  <c r="H8" i="6"/>
  <c r="H15" i="6"/>
  <c r="D39" i="5"/>
  <c r="D30" i="5"/>
  <c r="H14" i="6"/>
  <c r="D29" i="5"/>
  <c r="H7" i="6"/>
  <c r="H10" i="6"/>
  <c r="D46" i="5"/>
  <c r="D35" i="5"/>
  <c r="D45" i="5"/>
  <c r="H11" i="6"/>
  <c r="D42" i="5"/>
  <c r="D28" i="5"/>
  <c r="H3" i="6"/>
  <c r="D38" i="5"/>
  <c r="D27" i="5"/>
  <c r="D37" i="5"/>
  <c r="D50" i="5"/>
  <c r="C26" i="6" s="1"/>
  <c r="C26" i="5"/>
  <c r="C54" i="5" l="1"/>
  <c r="C53" i="5"/>
  <c r="D59" i="5"/>
  <c r="D58" i="5"/>
  <c r="D60" i="5" s="1"/>
  <c r="C59" i="5"/>
  <c r="C58" i="5"/>
  <c r="C60" i="5" s="1"/>
  <c r="C56" i="5"/>
  <c r="C55" i="5"/>
  <c r="C9" i="6"/>
  <c r="C12" i="6"/>
  <c r="C4" i="6"/>
  <c r="C19" i="6"/>
  <c r="C7" i="6"/>
  <c r="C16" i="6"/>
  <c r="C17" i="6"/>
  <c r="C3" i="6"/>
  <c r="C15" i="6"/>
  <c r="C11" i="6"/>
  <c r="C5" i="6"/>
  <c r="C14" i="6"/>
  <c r="C8" i="6"/>
  <c r="C10" i="6"/>
  <c r="C13" i="6"/>
  <c r="C18" i="6"/>
  <c r="C6" i="6"/>
  <c r="H23" i="6"/>
  <c r="H20" i="6"/>
  <c r="B30" i="6" l="1" a="1"/>
  <c r="C23" i="6"/>
  <c r="C20" i="6"/>
  <c r="C30" i="6" l="1"/>
  <c r="E80" i="6" s="1"/>
  <c r="B36" i="6"/>
  <c r="D64" i="6" s="1"/>
  <c r="C42" i="6"/>
  <c r="D92" i="6" s="1"/>
  <c r="D48" i="6"/>
  <c r="D120" i="6" s="1"/>
  <c r="R34" i="6"/>
  <c r="D414" i="6" s="1"/>
  <c r="Q46" i="6"/>
  <c r="D404" i="6" s="1"/>
  <c r="P30" i="6"/>
  <c r="E366" i="6" s="1"/>
  <c r="Q36" i="6"/>
  <c r="D394" i="6" s="1"/>
  <c r="R42" i="6"/>
  <c r="D422" i="6" s="1"/>
  <c r="P48" i="6"/>
  <c r="D384" i="6" s="1"/>
  <c r="Q30" i="6"/>
  <c r="E388" i="6" s="1"/>
  <c r="R36" i="6"/>
  <c r="D416" i="6" s="1"/>
  <c r="B43" i="6"/>
  <c r="D71" i="6" s="1"/>
  <c r="C49" i="6"/>
  <c r="D99" i="6" s="1"/>
  <c r="N38" i="6"/>
  <c r="D330" i="6" s="1"/>
  <c r="M50" i="6"/>
  <c r="D320" i="6" s="1"/>
  <c r="F33" i="6"/>
  <c r="D149" i="6" s="1"/>
  <c r="G39" i="6"/>
  <c r="D177" i="6" s="1"/>
  <c r="H45" i="6"/>
  <c r="D205" i="6" s="1"/>
  <c r="I51" i="6"/>
  <c r="D233" i="6" s="1"/>
  <c r="C44" i="6"/>
  <c r="D94" i="6" s="1"/>
  <c r="F38" i="6"/>
  <c r="D154" i="6" s="1"/>
  <c r="J45" i="6"/>
  <c r="D249" i="6" s="1"/>
  <c r="O38" i="6"/>
  <c r="D352" i="6" s="1"/>
  <c r="E41" i="6"/>
  <c r="D135" i="6" s="1"/>
  <c r="B44" i="6"/>
  <c r="D72" i="6" s="1"/>
  <c r="M42" i="6"/>
  <c r="D312" i="6" s="1"/>
  <c r="I37" i="6"/>
  <c r="D219" i="6" s="1"/>
  <c r="Q38" i="6"/>
  <c r="D396" i="6" s="1"/>
  <c r="M39" i="6"/>
  <c r="D309" i="6" s="1"/>
  <c r="I49" i="6"/>
  <c r="D231" i="6" s="1"/>
  <c r="H41" i="6"/>
  <c r="D201" i="6" s="1"/>
  <c r="R41" i="6"/>
  <c r="D421" i="6" s="1"/>
  <c r="Q33" i="6"/>
  <c r="D391" i="6" s="1"/>
  <c r="L45" i="6"/>
  <c r="D293" i="6" s="1"/>
  <c r="N44" i="6"/>
  <c r="D336" i="6" s="1"/>
  <c r="M36" i="6"/>
  <c r="D306" i="6" s="1"/>
  <c r="B48" i="6"/>
  <c r="D76" i="6" s="1"/>
  <c r="R39" i="6"/>
  <c r="D419" i="6" s="1"/>
  <c r="K40" i="6"/>
  <c r="D266" i="6" s="1"/>
  <c r="J32" i="6"/>
  <c r="D236" i="6" s="1"/>
  <c r="L47" i="6"/>
  <c r="D295" i="6" s="1"/>
  <c r="K39" i="6"/>
  <c r="D265" i="6" s="1"/>
  <c r="J31" i="6"/>
  <c r="D235" i="6" s="1"/>
  <c r="H43" i="6"/>
  <c r="D203" i="6" s="1"/>
  <c r="G35" i="6"/>
  <c r="M46" i="6"/>
  <c r="D316" i="6" s="1"/>
  <c r="P36" i="6"/>
  <c r="D372" i="6" s="1"/>
  <c r="N42" i="6"/>
  <c r="D334" i="6" s="1"/>
  <c r="O48" i="6"/>
  <c r="D362" i="6" s="1"/>
  <c r="I36" i="6"/>
  <c r="D218" i="6" s="1"/>
  <c r="H48" i="6"/>
  <c r="D208" i="6" s="1"/>
  <c r="M31" i="6"/>
  <c r="D301" i="6" s="1"/>
  <c r="K37" i="6"/>
  <c r="D263" i="6" s="1"/>
  <c r="L43" i="6"/>
  <c r="D291" i="6" s="1"/>
  <c r="M49" i="6"/>
  <c r="D319" i="6" s="1"/>
  <c r="N31" i="6"/>
  <c r="D323" i="6" s="1"/>
  <c r="O37" i="6"/>
  <c r="D351" i="6" s="1"/>
  <c r="M43" i="6"/>
  <c r="D313" i="6" s="1"/>
  <c r="N49" i="6"/>
  <c r="D341" i="6" s="1"/>
  <c r="E40" i="6"/>
  <c r="D134" i="6" s="1"/>
  <c r="F31" i="6"/>
  <c r="D147" i="6" s="1"/>
  <c r="C34" i="6"/>
  <c r="D84" i="6" s="1"/>
  <c r="D40" i="6"/>
  <c r="D112" i="6" s="1"/>
  <c r="B46" i="6"/>
  <c r="D74" i="6" s="1"/>
  <c r="H30" i="6"/>
  <c r="E190" i="6" s="1"/>
  <c r="G46" i="6"/>
  <c r="D184" i="6" s="1"/>
  <c r="M35" i="6"/>
  <c r="D305" i="6" s="1"/>
  <c r="H40" i="6"/>
  <c r="D200" i="6" s="1"/>
  <c r="F47" i="6"/>
  <c r="P47" i="6"/>
  <c r="D383" i="6" s="1"/>
  <c r="J43" i="6"/>
  <c r="D247" i="6" s="1"/>
  <c r="D41" i="6"/>
  <c r="D113" i="6" s="1"/>
  <c r="M45" i="6"/>
  <c r="D315" i="6" s="1"/>
  <c r="E38" i="6"/>
  <c r="D132" i="6" s="1"/>
  <c r="B49" i="6"/>
  <c r="D77" i="6" s="1"/>
  <c r="Q32" i="6"/>
  <c r="D390" i="6" s="1"/>
  <c r="E36" i="6"/>
  <c r="D130" i="6" s="1"/>
  <c r="O50" i="6"/>
  <c r="D364" i="6" s="1"/>
  <c r="O35" i="6"/>
  <c r="D349" i="6" s="1"/>
  <c r="L39" i="6"/>
  <c r="D287" i="6" s="1"/>
  <c r="L31" i="6"/>
  <c r="D279" i="6" s="1"/>
  <c r="I33" i="6"/>
  <c r="D215" i="6" s="1"/>
  <c r="I50" i="6"/>
  <c r="D232" i="6" s="1"/>
  <c r="G50" i="6"/>
  <c r="D188" i="6" s="1"/>
  <c r="O30" i="6"/>
  <c r="E344" i="6" s="1"/>
  <c r="G40" i="6"/>
  <c r="D178" i="6" s="1"/>
  <c r="Q44" i="6"/>
  <c r="D402" i="6" s="1"/>
  <c r="O41" i="6"/>
  <c r="D355" i="6" s="1"/>
  <c r="L37" i="6"/>
  <c r="D285" i="6" s="1"/>
  <c r="D30" i="6"/>
  <c r="E102" i="6" s="1"/>
  <c r="R40" i="6"/>
  <c r="D420" i="6" s="1"/>
  <c r="F44" i="6"/>
  <c r="D160" i="6" s="1"/>
  <c r="O36" i="6"/>
  <c r="D350" i="6" s="1"/>
  <c r="P43" i="6"/>
  <c r="D379" i="6" s="1"/>
  <c r="Q42" i="6"/>
  <c r="D400" i="6" s="1"/>
  <c r="K31" i="6"/>
  <c r="D257" i="6" s="1"/>
  <c r="O44" i="6"/>
  <c r="D358" i="6" s="1"/>
  <c r="G51" i="6"/>
  <c r="D189" i="6" s="1"/>
  <c r="G36" i="6"/>
  <c r="D174" i="6" s="1"/>
  <c r="C32" i="6"/>
  <c r="D82" i="6" s="1"/>
  <c r="I31" i="6"/>
  <c r="D213" i="6" s="1"/>
  <c r="J37" i="6"/>
  <c r="D241" i="6" s="1"/>
  <c r="K43" i="6"/>
  <c r="D269" i="6" s="1"/>
  <c r="L49" i="6"/>
  <c r="D297" i="6" s="1"/>
  <c r="Q37" i="6"/>
  <c r="D395" i="6" s="1"/>
  <c r="B50" i="6"/>
  <c r="D78" i="6" s="1"/>
  <c r="G32" i="6"/>
  <c r="D170" i="6" s="1"/>
  <c r="H38" i="6"/>
  <c r="D198" i="6" s="1"/>
  <c r="I44" i="6"/>
  <c r="D226" i="6" s="1"/>
  <c r="J50" i="6"/>
  <c r="D254" i="6" s="1"/>
  <c r="H32" i="6"/>
  <c r="D192" i="6" s="1"/>
  <c r="I38" i="6"/>
  <c r="D220" i="6" s="1"/>
  <c r="J44" i="6"/>
  <c r="D248" i="6" s="1"/>
  <c r="K50" i="6"/>
  <c r="D276" i="6" s="1"/>
  <c r="M41" i="6"/>
  <c r="D311" i="6" s="1"/>
  <c r="K33" i="6"/>
  <c r="D259" i="6" s="1"/>
  <c r="N34" i="6"/>
  <c r="D326" i="6" s="1"/>
  <c r="O40" i="6"/>
  <c r="D354" i="6" s="1"/>
  <c r="P46" i="6"/>
  <c r="D382" i="6" s="1"/>
  <c r="J30" i="6"/>
  <c r="E234" i="6" s="1"/>
  <c r="Q47" i="6"/>
  <c r="D405" i="6" s="1"/>
  <c r="K42" i="6"/>
  <c r="D268" i="6" s="1"/>
  <c r="K45" i="6"/>
  <c r="D271" i="6" s="1"/>
  <c r="L42" i="6"/>
  <c r="D290" i="6" s="1"/>
  <c r="G49" i="6"/>
  <c r="D187" i="6" s="1"/>
  <c r="M51" i="6"/>
  <c r="D321" i="6" s="1"/>
  <c r="R46" i="6"/>
  <c r="D426" i="6" s="1"/>
  <c r="L51" i="6"/>
  <c r="D299" i="6" s="1"/>
  <c r="E43" i="6"/>
  <c r="D137" i="6" s="1"/>
  <c r="R49" i="6"/>
  <c r="D429" i="6" s="1"/>
  <c r="Q41" i="6"/>
  <c r="D399" i="6" s="1"/>
  <c r="P33" i="6"/>
  <c r="D369" i="6" s="1"/>
  <c r="I34" i="6"/>
  <c r="D216" i="6" s="1"/>
  <c r="I48" i="6"/>
  <c r="D230" i="6" s="1"/>
  <c r="F45" i="6"/>
  <c r="D161" i="6" s="1"/>
  <c r="E37" i="6"/>
  <c r="D131" i="6" s="1"/>
  <c r="K48" i="6"/>
  <c r="D274" i="6" s="1"/>
  <c r="J40" i="6"/>
  <c r="D244" i="6" s="1"/>
  <c r="I32" i="6"/>
  <c r="D214" i="6" s="1"/>
  <c r="B33" i="6"/>
  <c r="B47" i="6"/>
  <c r="D75" i="6" s="1"/>
  <c r="C40" i="6"/>
  <c r="D90" i="6" s="1"/>
  <c r="B32" i="6"/>
  <c r="D60" i="6" s="1"/>
  <c r="H35" i="6"/>
  <c r="D195" i="6" s="1"/>
  <c r="P35" i="6"/>
  <c r="D371" i="6" s="1"/>
  <c r="P49" i="6"/>
  <c r="D385" i="6" s="1"/>
  <c r="H42" i="6"/>
  <c r="D202" i="6" s="1"/>
  <c r="F32" i="6"/>
  <c r="D148" i="6" s="1"/>
  <c r="G38" i="6"/>
  <c r="D176" i="6" s="1"/>
  <c r="H44" i="6"/>
  <c r="D204" i="6" s="1"/>
  <c r="F50" i="6"/>
  <c r="D166" i="6" s="1"/>
  <c r="H39" i="6"/>
  <c r="D199" i="6" s="1"/>
  <c r="J51" i="6"/>
  <c r="D255" i="6" s="1"/>
  <c r="D33" i="6"/>
  <c r="D105" i="6" s="1"/>
  <c r="E39" i="6"/>
  <c r="D133" i="6" s="1"/>
  <c r="C45" i="6"/>
  <c r="D95" i="6" s="1"/>
  <c r="D51" i="6"/>
  <c r="D123" i="6" s="1"/>
  <c r="E33" i="6"/>
  <c r="D127" i="6" s="1"/>
  <c r="F39" i="6"/>
  <c r="D155" i="6" s="1"/>
  <c r="G45" i="6"/>
  <c r="D183" i="6" s="1"/>
  <c r="E51" i="6"/>
  <c r="D145" i="6" s="1"/>
  <c r="D43" i="6"/>
  <c r="D115" i="6" s="1"/>
  <c r="B35" i="6"/>
  <c r="K35" i="6"/>
  <c r="D261" i="6" s="1"/>
  <c r="L41" i="6"/>
  <c r="D289" i="6" s="1"/>
  <c r="M47" i="6"/>
  <c r="D317" i="6" s="1"/>
  <c r="L33" i="6"/>
  <c r="D281" i="6" s="1"/>
  <c r="D50" i="6"/>
  <c r="D122" i="6" s="1"/>
  <c r="D44" i="6"/>
  <c r="D116" i="6" s="1"/>
  <c r="P32" i="6"/>
  <c r="D368" i="6" s="1"/>
  <c r="P44" i="6"/>
  <c r="D380" i="6" s="1"/>
  <c r="O32" i="6"/>
  <c r="D346" i="6" s="1"/>
  <c r="H31" i="6"/>
  <c r="D191" i="6" s="1"/>
  <c r="N48" i="6"/>
  <c r="D340" i="6" s="1"/>
  <c r="Q35" i="6"/>
  <c r="D393" i="6" s="1"/>
  <c r="R44" i="6"/>
  <c r="D424" i="6" s="1"/>
  <c r="E46" i="6"/>
  <c r="D140" i="6" s="1"/>
  <c r="D38" i="6"/>
  <c r="D110" i="6" s="1"/>
  <c r="D39" i="6"/>
  <c r="D111" i="6" s="1"/>
  <c r="M30" i="6"/>
  <c r="E300" i="6" s="1"/>
  <c r="M44" i="6"/>
  <c r="D314" i="6" s="1"/>
  <c r="J41" i="6"/>
  <c r="D245" i="6" s="1"/>
  <c r="N36" i="6"/>
  <c r="D328" i="6" s="1"/>
  <c r="F43" i="6"/>
  <c r="D159" i="6" s="1"/>
  <c r="D46" i="6"/>
  <c r="D118" i="6" s="1"/>
  <c r="C33" i="6"/>
  <c r="D83" i="6" s="1"/>
  <c r="N33" i="6"/>
  <c r="K34" i="6"/>
  <c r="D260" i="6" s="1"/>
  <c r="E35" i="6"/>
  <c r="D129" i="6" s="1"/>
  <c r="G47" i="6"/>
  <c r="D185" i="6" s="1"/>
  <c r="I45" i="6"/>
  <c r="D227" i="6" s="1"/>
  <c r="C36" i="6"/>
  <c r="D86" i="6" s="1"/>
  <c r="E48" i="6"/>
  <c r="D142" i="6" s="1"/>
  <c r="D36" i="6"/>
  <c r="D108" i="6" s="1"/>
  <c r="F48" i="6"/>
  <c r="D164" i="6" s="1"/>
  <c r="E49" i="6"/>
  <c r="D143" i="6" s="1"/>
  <c r="J38" i="6"/>
  <c r="D242" i="6" s="1"/>
  <c r="L50" i="6"/>
  <c r="D298" i="6" s="1"/>
  <c r="J36" i="6"/>
  <c r="D240" i="6" s="1"/>
  <c r="K36" i="6"/>
  <c r="R37" i="6"/>
  <c r="D417" i="6" s="1"/>
  <c r="K51" i="6"/>
  <c r="D277" i="6" s="1"/>
  <c r="I39" i="6"/>
  <c r="D221" i="6" s="1"/>
  <c r="D45" i="6"/>
  <c r="D117" i="6" s="1"/>
  <c r="M37" i="6"/>
  <c r="D307" i="6" s="1"/>
  <c r="J48" i="6"/>
  <c r="D252" i="6" s="1"/>
  <c r="O51" i="6"/>
  <c r="D365" i="6" s="1"/>
  <c r="G44" i="6"/>
  <c r="D182" i="6" s="1"/>
  <c r="H51" i="6"/>
  <c r="D211" i="6" s="1"/>
  <c r="F35" i="6"/>
  <c r="D151" i="6" s="1"/>
  <c r="C39" i="6"/>
  <c r="D89" i="6" s="1"/>
  <c r="K30" i="6"/>
  <c r="E256" i="6" s="1"/>
  <c r="C43" i="6"/>
  <c r="D93" i="6" s="1"/>
  <c r="B38" i="6"/>
  <c r="D66" i="6" s="1"/>
  <c r="L48" i="6"/>
  <c r="D296" i="6" s="1"/>
  <c r="M48" i="6"/>
  <c r="D318" i="6" s="1"/>
  <c r="L36" i="6"/>
  <c r="D284" i="6" s="1"/>
  <c r="D32" i="6"/>
  <c r="D104" i="6" s="1"/>
  <c r="M38" i="6"/>
  <c r="D308" i="6" s="1"/>
  <c r="G34" i="6"/>
  <c r="D172" i="6" s="1"/>
  <c r="D37" i="6"/>
  <c r="D109" i="6" s="1"/>
  <c r="R47" i="6"/>
  <c r="D427" i="6" s="1"/>
  <c r="F51" i="6"/>
  <c r="D167" i="6" s="1"/>
  <c r="O43" i="6"/>
  <c r="D357" i="6" s="1"/>
  <c r="P50" i="6"/>
  <c r="D386" i="6" s="1"/>
  <c r="C38" i="6"/>
  <c r="D88" i="6" s="1"/>
  <c r="G42" i="6"/>
  <c r="D180" i="6" s="1"/>
  <c r="R38" i="6"/>
  <c r="D418" i="6" s="1"/>
  <c r="C51" i="6"/>
  <c r="D101" i="6" s="1"/>
  <c r="Q31" i="6"/>
  <c r="D389" i="6" s="1"/>
  <c r="P39" i="6"/>
  <c r="D375" i="6" s="1"/>
  <c r="R51" i="6"/>
  <c r="D431" i="6" s="1"/>
  <c r="Q39" i="6"/>
  <c r="D397" i="6" s="1"/>
  <c r="P31" i="6"/>
  <c r="D367" i="6" s="1"/>
  <c r="G30" i="6"/>
  <c r="E168" i="6" s="1"/>
  <c r="F42" i="6"/>
  <c r="D158" i="6" s="1"/>
  <c r="R35" i="6"/>
  <c r="H46" i="6"/>
  <c r="D206" i="6" s="1"/>
  <c r="I46" i="6"/>
  <c r="D228" i="6" s="1"/>
  <c r="J34" i="6"/>
  <c r="D238" i="6" s="1"/>
  <c r="O45" i="6"/>
  <c r="D359" i="6" s="1"/>
  <c r="I42" i="6"/>
  <c r="D224" i="6" s="1"/>
  <c r="P34" i="6"/>
  <c r="D370" i="6" s="1"/>
  <c r="Q40" i="6"/>
  <c r="D398" i="6" s="1"/>
  <c r="N51" i="6"/>
  <c r="D343" i="6" s="1"/>
  <c r="R32" i="6"/>
  <c r="D412" i="6" s="1"/>
  <c r="K47" i="6"/>
  <c r="K32" i="6"/>
  <c r="D258" i="6" s="1"/>
  <c r="H49" i="6"/>
  <c r="D209" i="6" s="1"/>
  <c r="C46" i="6"/>
  <c r="D96" i="6" s="1"/>
  <c r="O39" i="6"/>
  <c r="D353" i="6" s="1"/>
  <c r="Q51" i="6"/>
  <c r="D409" i="6" s="1"/>
  <c r="N32" i="6"/>
  <c r="M40" i="6"/>
  <c r="D310" i="6" s="1"/>
  <c r="E31" i="6"/>
  <c r="D125" i="6" s="1"/>
  <c r="N40" i="6"/>
  <c r="D332" i="6" s="1"/>
  <c r="D34" i="6"/>
  <c r="D106" i="6" s="1"/>
  <c r="R30" i="6"/>
  <c r="E410" i="6" s="1"/>
  <c r="L40" i="6"/>
  <c r="D288" i="6" s="1"/>
  <c r="M32" i="6"/>
  <c r="D302" i="6" s="1"/>
  <c r="E34" i="6"/>
  <c r="D128" i="6" s="1"/>
  <c r="G41" i="6"/>
  <c r="D179" i="6" s="1"/>
  <c r="I30" i="6"/>
  <c r="E212" i="6" s="1"/>
  <c r="K41" i="6"/>
  <c r="D267" i="6" s="1"/>
  <c r="L35" i="6"/>
  <c r="D283" i="6" s="1"/>
  <c r="O31" i="6"/>
  <c r="D345" i="6" s="1"/>
  <c r="Q43" i="6"/>
  <c r="D401" i="6" s="1"/>
  <c r="F40" i="6"/>
  <c r="D156" i="6" s="1"/>
  <c r="E50" i="6"/>
  <c r="D144" i="6" s="1"/>
  <c r="N50" i="6"/>
  <c r="D342" i="6" s="1"/>
  <c r="P38" i="6"/>
  <c r="D374" i="6" s="1"/>
  <c r="C35" i="6"/>
  <c r="D85" i="6" s="1"/>
  <c r="Q34" i="6"/>
  <c r="D392" i="6" s="1"/>
  <c r="J49" i="6"/>
  <c r="D253" i="6" s="1"/>
  <c r="H33" i="6"/>
  <c r="D193" i="6" s="1"/>
  <c r="E44" i="6"/>
  <c r="D138" i="6" s="1"/>
  <c r="J47" i="6"/>
  <c r="D251" i="6" s="1"/>
  <c r="B40" i="6"/>
  <c r="D68" i="6" s="1"/>
  <c r="K38" i="6"/>
  <c r="D264" i="6" s="1"/>
  <c r="F41" i="6"/>
  <c r="D157" i="6" s="1"/>
  <c r="G33" i="6"/>
  <c r="B30" i="6"/>
  <c r="E58" i="6" s="1"/>
  <c r="D42" i="6"/>
  <c r="D114" i="6" s="1"/>
  <c r="F30" i="6"/>
  <c r="E146" i="6" s="1"/>
  <c r="E42" i="6"/>
  <c r="D136" i="6" s="1"/>
  <c r="C37" i="6"/>
  <c r="D87" i="6" s="1"/>
  <c r="L32" i="6"/>
  <c r="D280" i="6" s="1"/>
  <c r="K44" i="6"/>
  <c r="D270" i="6" s="1"/>
  <c r="B42" i="6"/>
  <c r="D70" i="6" s="1"/>
  <c r="H37" i="6"/>
  <c r="D197" i="6" s="1"/>
  <c r="E32" i="6"/>
  <c r="D126" i="6" s="1"/>
  <c r="C41" i="6"/>
  <c r="D91" i="6" s="1"/>
  <c r="G37" i="6"/>
  <c r="D175" i="6" s="1"/>
  <c r="D31" i="6"/>
  <c r="D103" i="6" s="1"/>
  <c r="N45" i="6"/>
  <c r="D337" i="6" s="1"/>
  <c r="Q49" i="6"/>
  <c r="D407" i="6" s="1"/>
  <c r="I40" i="6"/>
  <c r="D222" i="6" s="1"/>
  <c r="N43" i="6"/>
  <c r="D335" i="6" s="1"/>
  <c r="F36" i="6"/>
  <c r="D152" i="6" s="1"/>
  <c r="G43" i="6"/>
  <c r="D181" i="6" s="1"/>
  <c r="D47" i="6"/>
  <c r="D119" i="6" s="1"/>
  <c r="O34" i="6"/>
  <c r="D348" i="6" s="1"/>
  <c r="B45" i="6"/>
  <c r="D73" i="6" s="1"/>
  <c r="P40" i="6"/>
  <c r="D376" i="6" s="1"/>
  <c r="O33" i="6"/>
  <c r="D347" i="6" s="1"/>
  <c r="Q45" i="6"/>
  <c r="D403" i="6" s="1"/>
  <c r="B34" i="6"/>
  <c r="D62" i="6" s="1"/>
  <c r="R45" i="6"/>
  <c r="D425" i="6" s="1"/>
  <c r="L44" i="6"/>
  <c r="D292" i="6" s="1"/>
  <c r="H36" i="6"/>
  <c r="D196" i="6" s="1"/>
  <c r="G48" i="6"/>
  <c r="D186" i="6" s="1"/>
  <c r="N39" i="6"/>
  <c r="D331" i="6" s="1"/>
  <c r="C50" i="6"/>
  <c r="D100" i="6" s="1"/>
  <c r="N41" i="6"/>
  <c r="D333" i="6" s="1"/>
  <c r="R50" i="6"/>
  <c r="D430" i="6" s="1"/>
  <c r="E47" i="6"/>
  <c r="D141" i="6" s="1"/>
  <c r="H34" i="6"/>
  <c r="D194" i="6" s="1"/>
  <c r="R48" i="6"/>
  <c r="D428" i="6" s="1"/>
  <c r="N37" i="6"/>
  <c r="D329" i="6" s="1"/>
  <c r="B41" i="6"/>
  <c r="D69" i="6" s="1"/>
  <c r="L38" i="6"/>
  <c r="D286" i="6" s="1"/>
  <c r="J39" i="6"/>
  <c r="D243" i="6" s="1"/>
  <c r="K46" i="6"/>
  <c r="H50" i="6"/>
  <c r="D210" i="6" s="1"/>
  <c r="B31" i="6"/>
  <c r="D59" i="6" s="1"/>
  <c r="L46" i="6"/>
  <c r="D294" i="6" s="1"/>
  <c r="J46" i="6"/>
  <c r="D250" i="6" s="1"/>
  <c r="I35" i="6"/>
  <c r="D217" i="6" s="1"/>
  <c r="J35" i="6"/>
  <c r="N47" i="6"/>
  <c r="D339" i="6" s="1"/>
  <c r="O49" i="6"/>
  <c r="D363" i="6" s="1"/>
  <c r="F34" i="6"/>
  <c r="D150" i="6" s="1"/>
  <c r="I43" i="6"/>
  <c r="D225" i="6" s="1"/>
  <c r="Q48" i="6"/>
  <c r="D406" i="6" s="1"/>
  <c r="E30" i="6"/>
  <c r="E124" i="6" s="1"/>
  <c r="R31" i="6"/>
  <c r="D411" i="6" s="1"/>
  <c r="P42" i="6"/>
  <c r="D378" i="6" s="1"/>
  <c r="Q50" i="6"/>
  <c r="D408" i="6" s="1"/>
  <c r="P45" i="6"/>
  <c r="D381" i="6" s="1"/>
  <c r="J42" i="6"/>
  <c r="D246" i="6" s="1"/>
  <c r="L34" i="6"/>
  <c r="D282" i="6" s="1"/>
  <c r="N46" i="6"/>
  <c r="D338" i="6" s="1"/>
  <c r="M34" i="6"/>
  <c r="D304" i="6" s="1"/>
  <c r="O46" i="6"/>
  <c r="D360" i="6" s="1"/>
  <c r="F46" i="6"/>
  <c r="B37" i="6"/>
  <c r="D65" i="6" s="1"/>
  <c r="D49" i="6"/>
  <c r="D121" i="6" s="1"/>
  <c r="N30" i="6"/>
  <c r="E322" i="6" s="1"/>
  <c r="G31" i="6"/>
  <c r="D169" i="6" s="1"/>
  <c r="O47" i="6"/>
  <c r="D361" i="6" s="1"/>
  <c r="D35" i="6"/>
  <c r="D107" i="6" s="1"/>
  <c r="F49" i="6"/>
  <c r="D165" i="6" s="1"/>
  <c r="L30" i="6"/>
  <c r="E278" i="6" s="1"/>
  <c r="E45" i="6"/>
  <c r="D139" i="6" s="1"/>
  <c r="R33" i="6"/>
  <c r="F37" i="6"/>
  <c r="D153" i="6" s="1"/>
  <c r="P51" i="6"/>
  <c r="D387" i="6" s="1"/>
  <c r="N35" i="6"/>
  <c r="O42" i="6"/>
  <c r="D356" i="6" s="1"/>
  <c r="C31" i="6"/>
  <c r="D81" i="6" s="1"/>
  <c r="R43" i="6"/>
  <c r="D423" i="6" s="1"/>
  <c r="H47" i="6"/>
  <c r="D207" i="6" s="1"/>
  <c r="I47" i="6"/>
  <c r="D229" i="6" s="1"/>
  <c r="P37" i="6"/>
  <c r="D373" i="6" s="1"/>
  <c r="M33" i="6"/>
  <c r="D303" i="6" s="1"/>
  <c r="K49" i="6"/>
  <c r="D275" i="6" s="1"/>
  <c r="B51" i="6"/>
  <c r="D79" i="6" s="1"/>
  <c r="I41" i="6"/>
  <c r="D223" i="6" s="1"/>
  <c r="J33" i="6"/>
  <c r="C48" i="6"/>
  <c r="D98" i="6" s="1"/>
  <c r="B39" i="6"/>
  <c r="D67" i="6" s="1"/>
  <c r="P41" i="6"/>
  <c r="D377" i="6" s="1"/>
  <c r="C47" i="6"/>
  <c r="D97" i="6" s="1"/>
</calcChain>
</file>

<file path=xl/sharedStrings.xml><?xml version="1.0" encoding="utf-8"?>
<sst xmlns="http://schemas.openxmlformats.org/spreadsheetml/2006/main" count="301" uniqueCount="171">
  <si>
    <t>Aspartic Acid + Asparagine</t>
  </si>
  <si>
    <t>Glutamic Acid + Glutamine</t>
  </si>
  <si>
    <t>Pea</t>
  </si>
  <si>
    <t>Isoleucine</t>
  </si>
  <si>
    <t>Leucine</t>
  </si>
  <si>
    <t>Lysine</t>
  </si>
  <si>
    <t>Methionine</t>
  </si>
  <si>
    <t>Phenylalanine</t>
  </si>
  <si>
    <t>Threonine</t>
  </si>
  <si>
    <t>Tryptophan</t>
  </si>
  <si>
    <t>Valine</t>
  </si>
  <si>
    <t>Arginine</t>
  </si>
  <si>
    <t>Histidine</t>
  </si>
  <si>
    <t>Alanine</t>
  </si>
  <si>
    <t>Aspartic Acid</t>
  </si>
  <si>
    <t>Cysteine</t>
  </si>
  <si>
    <t>Reference</t>
  </si>
  <si>
    <t>Glutamic Acid</t>
  </si>
  <si>
    <t>This Study</t>
  </si>
  <si>
    <t>Tan, 2014</t>
  </si>
  <si>
    <t>Nestares, 2001</t>
  </si>
  <si>
    <t>Porch, 2017</t>
  </si>
  <si>
    <t>Evans, 1974</t>
  </si>
  <si>
    <t>Johnston, 2015</t>
  </si>
  <si>
    <t>Paredes,1991</t>
  </si>
  <si>
    <t>Haq, 2011</t>
  </si>
  <si>
    <t>Leterme, 1990</t>
  </si>
  <si>
    <t>Shi, 2016</t>
  </si>
  <si>
    <t>Location</t>
  </si>
  <si>
    <t>Peru</t>
  </si>
  <si>
    <t>Malaysia</t>
  </si>
  <si>
    <t>Spain</t>
  </si>
  <si>
    <t>USA</t>
  </si>
  <si>
    <t>Glycine</t>
  </si>
  <si>
    <t>Nigeria</t>
  </si>
  <si>
    <t>Canada</t>
  </si>
  <si>
    <t>Mexico</t>
  </si>
  <si>
    <t>Pakistan</t>
  </si>
  <si>
    <t>Belgium</t>
  </si>
  <si>
    <t>China</t>
  </si>
  <si>
    <t>Sample Type</t>
  </si>
  <si>
    <t>Isoelectric</t>
  </si>
  <si>
    <t>protein isolate</t>
  </si>
  <si>
    <t>raw bean</t>
  </si>
  <si>
    <t>bean flour</t>
  </si>
  <si>
    <t>pI precip</t>
  </si>
  <si>
    <t>whole seeds</t>
  </si>
  <si>
    <t>Bean Type</t>
  </si>
  <si>
    <t>Ñuña</t>
  </si>
  <si>
    <t>Pinto</t>
  </si>
  <si>
    <t>Common</t>
  </si>
  <si>
    <t>Lima bean</t>
  </si>
  <si>
    <t>Tepary</t>
  </si>
  <si>
    <t>Soy</t>
  </si>
  <si>
    <t>Chickpea</t>
  </si>
  <si>
    <t>Lentil</t>
  </si>
  <si>
    <t>Faba</t>
  </si>
  <si>
    <t>Mung</t>
  </si>
  <si>
    <t>African Yam</t>
  </si>
  <si>
    <t>Species Name</t>
  </si>
  <si>
    <t>P. vulgaris</t>
  </si>
  <si>
    <t>Proline</t>
  </si>
  <si>
    <t>P. lunatus</t>
  </si>
  <si>
    <t>P. acutifolius</t>
  </si>
  <si>
    <t>G. max</t>
  </si>
  <si>
    <t>C. arietinum</t>
  </si>
  <si>
    <t>L. culinaris</t>
  </si>
  <si>
    <t>P. sativum</t>
  </si>
  <si>
    <t>V. faba</t>
  </si>
  <si>
    <t>V. radiata</t>
  </si>
  <si>
    <t>S. stenocarpa</t>
  </si>
  <si>
    <t>Unit of Measurement</t>
  </si>
  <si>
    <t>g/100 g extract</t>
  </si>
  <si>
    <t>g/100 g protein</t>
  </si>
  <si>
    <t>g/kg dry</t>
  </si>
  <si>
    <t>g/100 g sample</t>
  </si>
  <si>
    <t>g/16 g N</t>
  </si>
  <si>
    <t>%</t>
  </si>
  <si>
    <t>g/100g protein</t>
  </si>
  <si>
    <t>mg/g protein</t>
  </si>
  <si>
    <t>Essential Amino Acids</t>
  </si>
  <si>
    <t>Serine</t>
  </si>
  <si>
    <t>Tyrosine</t>
  </si>
  <si>
    <t>Conditionally Essential Amino Acids</t>
  </si>
  <si>
    <t>Non-Essential Amino Acids</t>
  </si>
  <si>
    <t>Amino Acid</t>
  </si>
  <si>
    <t>Coefficients of Determination Calculated for all Bean Pairs</t>
  </si>
  <si>
    <t>average</t>
  </si>
  <si>
    <t>jitter</t>
  </si>
  <si>
    <t>grouped aas</t>
  </si>
  <si>
    <t>ñuña only</t>
  </si>
  <si>
    <t>Pinto bean g/100 g extract</t>
  </si>
  <si>
    <t>Soybean mg/100 g extract</t>
  </si>
  <si>
    <t>1 letter code</t>
  </si>
  <si>
    <t>A</t>
  </si>
  <si>
    <t>R</t>
  </si>
  <si>
    <t>Asparagine</t>
  </si>
  <si>
    <t>N</t>
  </si>
  <si>
    <t>D</t>
  </si>
  <si>
    <t>C</t>
  </si>
  <si>
    <t>E</t>
  </si>
  <si>
    <t>Glutamine</t>
  </si>
  <si>
    <t>Q</t>
  </si>
  <si>
    <t>G</t>
  </si>
  <si>
    <t>H</t>
  </si>
  <si>
    <t>I</t>
  </si>
  <si>
    <t>L</t>
  </si>
  <si>
    <t>K</t>
  </si>
  <si>
    <t>M</t>
  </si>
  <si>
    <t>F</t>
  </si>
  <si>
    <t>P</t>
  </si>
  <si>
    <t>S</t>
  </si>
  <si>
    <t>T</t>
  </si>
  <si>
    <t>W</t>
  </si>
  <si>
    <t>Y</t>
  </si>
  <si>
    <t>V</t>
  </si>
  <si>
    <t>Abbreviation</t>
  </si>
  <si>
    <t>Paredes, 1991</t>
  </si>
  <si>
    <t>Data from Tan, 2014</t>
  </si>
  <si>
    <t>Calculation of g / 100 g protein</t>
  </si>
  <si>
    <t>Pinto Bean (per 1000 residue), reported value</t>
  </si>
  <si>
    <t>Pinto bean g residue per 1000 residues</t>
  </si>
  <si>
    <t>Soybean g residue per 1000 residues</t>
  </si>
  <si>
    <t>Sum</t>
  </si>
  <si>
    <t>Soy (per 1000 residue), reported value</t>
  </si>
  <si>
    <t>residue mass, amu</t>
  </si>
  <si>
    <t>Amount in ng (reported)</t>
  </si>
  <si>
    <t>g/100 g ÑBPE</t>
  </si>
  <si>
    <t>Bujang, 2014</t>
  </si>
  <si>
    <t>g/100 g bean</t>
  </si>
  <si>
    <t>Mash bean</t>
  </si>
  <si>
    <t>V. mungo</t>
  </si>
  <si>
    <t>G. Max</t>
  </si>
  <si>
    <t>Bower, 1988</t>
  </si>
  <si>
    <t>Botswana</t>
  </si>
  <si>
    <t>Marama</t>
  </si>
  <si>
    <t>T. esculentum</t>
  </si>
  <si>
    <t>Average number in column</t>
  </si>
  <si>
    <t xml:space="preserve">Raw Graph data for Figure 4 in the manuscript. </t>
  </si>
  <si>
    <t xml:space="preserve">Labels were added afterwards. </t>
  </si>
  <si>
    <t xml:space="preserve">Point "jitter" will change due to random calculation each time spreadsheet is updated. </t>
  </si>
  <si>
    <t>Ground Nut</t>
  </si>
  <si>
    <t>A. hypogaea</t>
  </si>
  <si>
    <t>g/100 g</t>
  </si>
  <si>
    <t>transpose the figures</t>
  </si>
  <si>
    <t>Haq, 2014</t>
  </si>
  <si>
    <t>total recovery (ng)</t>
  </si>
  <si>
    <t>total sample (ng)</t>
  </si>
  <si>
    <t>Kaldy, 1974</t>
  </si>
  <si>
    <t>g/16g N</t>
  </si>
  <si>
    <t>max ñb</t>
  </si>
  <si>
    <t>min ñb</t>
  </si>
  <si>
    <t>max global</t>
  </si>
  <si>
    <t>min global</t>
  </si>
  <si>
    <t>above 0.8</t>
  </si>
  <si>
    <t>total measurements</t>
  </si>
  <si>
    <t>ñb</t>
  </si>
  <si>
    <t>all</t>
  </si>
  <si>
    <t>Tan ES, Ngoh YY, Gan, CY. A comparative study of physicochemical characteristics and functionalities of pinto bean protein isolate (PBPI) against the soybean protein isolate (SPI) after the extraction optimization. Food Chem. 2014;152:447-55. DOI: https://doi.org/10.1016/j.foodchem.2013.12.008</t>
  </si>
  <si>
    <r>
      <t>Nestares T, Barrionuevo M, Urbano G, López-Frías M. Nutritional assessment of protein from beans (</t>
    </r>
    <r>
      <rPr>
        <i/>
        <sz val="12"/>
        <color rgb="FF000000"/>
        <rFont val="Times"/>
        <family val="1"/>
      </rPr>
      <t>Phaseolus vulgaris</t>
    </r>
    <r>
      <rPr>
        <sz val="12"/>
        <color rgb="FF000000"/>
        <rFont val="Times"/>
        <family val="1"/>
      </rPr>
      <t xml:space="preserve"> L) processed at different pH values, in growing rats. J Sci Food Agric. 2001;81(15),1522-9. DOI: https://doi.org/10.1002/jsfa.965</t>
    </r>
  </si>
  <si>
    <r>
      <t>Porch TG, Cichy K, Wang W, Brick M, Beaver JS, Santana-Morant D, Grusak MA. Nutritional composition and cooking characteristics of tepary bean (Phaseolus acutifolius Gray) in comparison with common bean (</t>
    </r>
    <r>
      <rPr>
        <i/>
        <sz val="12"/>
        <color rgb="FF000000"/>
        <rFont val="Times"/>
        <family val="1"/>
      </rPr>
      <t>Phaseolus vulgaris</t>
    </r>
    <r>
      <rPr>
        <sz val="12"/>
        <color rgb="FF000000"/>
        <rFont val="Times"/>
        <family val="1"/>
      </rPr>
      <t xml:space="preserve"> L.). Genet Resour Crop Evol. 2017;64(5):935-53. DOI: https://doi.org/10.1007/s10722-016-0413-0</t>
    </r>
  </si>
  <si>
    <r>
      <t>Evans MI, Boulter D. Amino acid composition of seed meals of yam bean (</t>
    </r>
    <r>
      <rPr>
        <i/>
        <sz val="12"/>
        <color rgb="FF000000"/>
        <rFont val="Times"/>
        <family val="1"/>
      </rPr>
      <t>Sphenostylis stenocarpa</t>
    </r>
    <r>
      <rPr>
        <sz val="12"/>
        <color rgb="FF000000"/>
        <rFont val="Times"/>
        <family val="1"/>
      </rPr>
      <t>) and Lima bean (</t>
    </r>
    <r>
      <rPr>
        <i/>
        <sz val="12"/>
        <color rgb="FF000000"/>
        <rFont val="Times"/>
        <family val="1"/>
      </rPr>
      <t>Phaseolus lunatus</t>
    </r>
    <r>
      <rPr>
        <sz val="12"/>
        <color rgb="FF000000"/>
        <rFont val="Times"/>
        <family val="1"/>
      </rPr>
      <t>). J Sci Food Agric. 1974;25(8):919-22. DOI: https://doi.org/10.1002/jsfa.2740250806</t>
    </r>
  </si>
  <si>
    <t>Johnston SP, Nickerson MT, Low NH. The physicochemical properties of legume protein isolates and their ability to stabilize oil-in-water emulsions with and without genipin. J Food Sci Technol. 2015; 52(7):4135–45. DOI: https://doi.org/10.1007/s13197-014-1523-3</t>
  </si>
  <si>
    <r>
      <t xml:space="preserve">Bujang A, Taib NA. Changes on amino acids content in soybean, garbanzo bean and groundnut during pre-treatments and </t>
    </r>
    <r>
      <rPr>
        <i/>
        <sz val="12"/>
        <color rgb="FF000000"/>
        <rFont val="Times"/>
        <family val="1"/>
      </rPr>
      <t>tempe</t>
    </r>
    <r>
      <rPr>
        <sz val="12"/>
        <color rgb="FF000000"/>
        <rFont val="Times"/>
        <family val="1"/>
      </rPr>
      <t xml:space="preserve"> making. Sains Malays. 2014;43(4):503-11.</t>
    </r>
  </si>
  <si>
    <t xml:space="preserve">Paredes-Lopez O, Ordorica-Falomir C, Olivares-Vasquez MR. Chickpea protein isolates: physicochemical, functional and nutritional characterization. J Food Sci, 1991;58(3):726-9. DOI: https://doi.org/10.1111/j.1365-2621.1991.tb05367.x </t>
  </si>
  <si>
    <r>
      <t>Zia-ul-Haq M, Ahmad S, Shad MA, Iqbal S, Qayum M, Ahmad A, Luthria DL, Amarowicz R. Compositional studies of lentil (</t>
    </r>
    <r>
      <rPr>
        <i/>
        <sz val="12"/>
        <color rgb="FF000000"/>
        <rFont val="Times"/>
        <family val="1"/>
      </rPr>
      <t>Lens culinaris</t>
    </r>
    <r>
      <rPr>
        <sz val="12"/>
        <color rgb="FF000000"/>
        <rFont val="Times"/>
        <family val="1"/>
      </rPr>
      <t xml:space="preserve"> Medik.) cultivars commonly grown in Pakistan. Pak J Bot. 2011;43(3):1563-7. </t>
    </r>
  </si>
  <si>
    <r>
      <t>Leterme P, Monmart T, Baudard E. Amino acid composition of pea (</t>
    </r>
    <r>
      <rPr>
        <i/>
        <sz val="12"/>
        <color rgb="FF000000"/>
        <rFont val="Times"/>
        <family val="1"/>
      </rPr>
      <t>Pisum sativum</t>
    </r>
    <r>
      <rPr>
        <sz val="12"/>
        <color rgb="FF000000"/>
        <rFont val="Times"/>
        <family val="1"/>
      </rPr>
      <t>) proteins and protein profile of pea flour. J Sci Food Agric 1990;53(1):107-10. DOI: https://doi.org/10.1002/jsfa.2740530112</t>
    </r>
  </si>
  <si>
    <t>Kaldy MS, Kasting R. Amino acid composition and protein quality of eight faba bean cultivars. Can J Plant Sci. 1974;54(4):869-71. DOI: https://doi.org/10.4141/cjps74-155</t>
  </si>
  <si>
    <t>Shi Z, Yao Y, Zhu Y. Nutritional composition and antioxidant activity of twenty mung bean cultivars in China. Crop J. 2016;4(5):398-406. DOI: https://doi.org/10.1016/j.cj.2016.06.011</t>
  </si>
  <si>
    <r>
      <t>Zia-Ul-Haq M, Ahmad S, Bukhari SA, Amarowicz R, Ercisli S, Jaafar HZE. Compositional studies and biological activities of some mash bean (</t>
    </r>
    <r>
      <rPr>
        <i/>
        <sz val="12"/>
        <color rgb="FF000000"/>
        <rFont val="Times"/>
        <family val="1"/>
      </rPr>
      <t>Vigna mungo</t>
    </r>
    <r>
      <rPr>
        <sz val="12"/>
        <color rgb="FF000000"/>
        <rFont val="Times"/>
        <family val="1"/>
      </rPr>
      <t xml:space="preserve"> (L.) Hepper) cultivars commonly consumed in Pakistan. Biol Res. 2014;47(1):23. DOI: https://doi.org/10.1186/0717-6287-47-23</t>
    </r>
  </si>
  <si>
    <r>
      <t>54.	Bower N, Hertel K, Oh J, Storey R. Nutritional evaluation of marama bean (</t>
    </r>
    <r>
      <rPr>
        <i/>
        <sz val="12"/>
        <color rgb="FF000000"/>
        <rFont val="Times"/>
        <family val="1"/>
      </rPr>
      <t>Tylosema esculentum</t>
    </r>
    <r>
      <rPr>
        <sz val="12"/>
        <color rgb="FF000000"/>
        <rFont val="Times"/>
        <family val="1"/>
      </rPr>
      <t>, Fabaceae): analysis of the seed. Econ Bot. 1988;42(4):533-40. DOI: https://doi.org/10.1007/BF02862798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</si>
</sst>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"/>
  </numFmts>
  <fonts count="11" x14ac:knownFonts="1">
    <font>
      <sz val="10"/>
      <color rgb="FF00000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131413"/>
      <name val="Calibri"/>
      <family val="2"/>
      <scheme val="minor"/>
    </font>
    <font>
      <sz val="12"/>
      <color theme="5" tint="0.39997558519241921"/>
      <name val="Calibri"/>
      <family val="2"/>
      <scheme val="minor"/>
    </font>
    <font>
      <sz val="12"/>
      <color theme="9" tint="0.59999389629810485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Times"/>
      <family val="1"/>
    </font>
    <font>
      <i/>
      <sz val="12"/>
      <color rgb="FF000000"/>
      <name val="Times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 applyFont="1" applyAlignment="1"/>
    <xf numFmtId="0" fontId="2" fillId="0" borderId="2" xfId="0" applyFont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5" fillId="0" borderId="0" xfId="0" applyFont="1" applyAlignment="1"/>
    <xf numFmtId="0" fontId="2" fillId="0" borderId="5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2" fontId="2" fillId="0" borderId="11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2" fillId="0" borderId="0" xfId="0" applyFont="1" applyBorder="1"/>
    <xf numFmtId="0" fontId="5" fillId="0" borderId="0" xfId="0" applyFont="1" applyBorder="1"/>
    <xf numFmtId="0" fontId="1" fillId="0" borderId="10" xfId="0" applyFont="1" applyBorder="1" applyAlignment="1">
      <alignment horizontal="right"/>
    </xf>
    <xf numFmtId="2" fontId="2" fillId="0" borderId="0" xfId="0" applyNumberFormat="1" applyFont="1" applyBorder="1" applyAlignment="1">
      <alignment horizontal="center" vertical="center"/>
    </xf>
    <xf numFmtId="0" fontId="5" fillId="0" borderId="6" xfId="0" applyFont="1" applyBorder="1" applyAlignment="1"/>
    <xf numFmtId="0" fontId="2" fillId="0" borderId="12" xfId="0" applyFont="1" applyBorder="1" applyAlignment="1">
      <alignment horizontal="right" vertical="center"/>
    </xf>
    <xf numFmtId="0" fontId="5" fillId="0" borderId="6" xfId="0" applyFont="1" applyBorder="1"/>
    <xf numFmtId="2" fontId="6" fillId="0" borderId="0" xfId="0" applyNumberFormat="1" applyFont="1" applyBorder="1" applyAlignment="1">
      <alignment horizontal="center" vertical="center"/>
    </xf>
    <xf numFmtId="0" fontId="2" fillId="0" borderId="6" xfId="0" applyFont="1" applyBorder="1"/>
    <xf numFmtId="2" fontId="7" fillId="0" borderId="0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4" fillId="0" borderId="0" xfId="0" applyFont="1" applyAlignment="1"/>
    <xf numFmtId="166" fontId="2" fillId="0" borderId="0" xfId="0" applyNumberFormat="1" applyFont="1"/>
    <xf numFmtId="2" fontId="4" fillId="0" borderId="0" xfId="0" applyNumberFormat="1" applyFont="1" applyAlignme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8" fillId="0" borderId="0" xfId="0" applyFont="1"/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right"/>
    </xf>
    <xf numFmtId="0" fontId="2" fillId="0" borderId="13" xfId="0" applyFont="1" applyFill="1" applyBorder="1" applyAlignment="1">
      <alignment horizontal="right" vertical="center"/>
    </xf>
    <xf numFmtId="9" fontId="2" fillId="0" borderId="0" xfId="0" applyNumberFormat="1" applyFont="1"/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458223972003501E-2"/>
          <c:y val="0.16706036745406824"/>
          <c:w val="0.89020844269466315"/>
          <c:h val="0.615068168562263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>
                  <a:alpha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'Figure 4'!$C$58:$C$427</c:f>
              <c:numCache>
                <c:formatCode>General</c:formatCode>
                <c:ptCount val="370"/>
                <c:pt idx="0">
                  <c:v>1</c:v>
                </c:pt>
                <c:pt idx="1">
                  <c:v>0.91422427085220848</c:v>
                </c:pt>
                <c:pt idx="2">
                  <c:v>1.1092552371536615</c:v>
                </c:pt>
                <c:pt idx="3">
                  <c:v>0.90509086536324279</c:v>
                </c:pt>
                <c:pt idx="4">
                  <c:v>1.1518250285270124</c:v>
                </c:pt>
                <c:pt idx="5">
                  <c:v>1.1352718822302965</c:v>
                </c:pt>
                <c:pt idx="6">
                  <c:v>0.84341792684094175</c:v>
                </c:pt>
                <c:pt idx="7">
                  <c:v>0.95247280821274249</c:v>
                </c:pt>
                <c:pt idx="8">
                  <c:v>0.92081694031705075</c:v>
                </c:pt>
                <c:pt idx="9">
                  <c:v>1.0814062912931406</c:v>
                </c:pt>
                <c:pt idx="10">
                  <c:v>0.97667936161670732</c:v>
                </c:pt>
                <c:pt idx="11">
                  <c:v>0.85825339279728574</c:v>
                </c:pt>
                <c:pt idx="12">
                  <c:v>1.0802308236197782</c:v>
                </c:pt>
                <c:pt idx="13">
                  <c:v>0.88260484952796092</c:v>
                </c:pt>
                <c:pt idx="14">
                  <c:v>1.094012406990631</c:v>
                </c:pt>
                <c:pt idx="15">
                  <c:v>0.87185347707169247</c:v>
                </c:pt>
                <c:pt idx="16">
                  <c:v>0.94333349190573512</c:v>
                </c:pt>
                <c:pt idx="17">
                  <c:v>0.89024357908671481</c:v>
                </c:pt>
                <c:pt idx="18">
                  <c:v>1.0021634627100466</c:v>
                </c:pt>
                <c:pt idx="19">
                  <c:v>0.89181151630791589</c:v>
                </c:pt>
                <c:pt idx="20">
                  <c:v>0.95654051890356195</c:v>
                </c:pt>
                <c:pt idx="21">
                  <c:v>1.082267706636872</c:v>
                </c:pt>
                <c:pt idx="22">
                  <c:v>2</c:v>
                </c:pt>
                <c:pt idx="23">
                  <c:v>2.1390398277823026</c:v>
                </c:pt>
                <c:pt idx="24">
                  <c:v>1.8711110118126144</c:v>
                </c:pt>
                <c:pt idx="25">
                  <c:v>2.0265196851477585</c:v>
                </c:pt>
                <c:pt idx="26">
                  <c:v>1.9818943972917191</c:v>
                </c:pt>
                <c:pt idx="27">
                  <c:v>1.8791181007050541</c:v>
                </c:pt>
                <c:pt idx="28">
                  <c:v>2.0587321620298105</c:v>
                </c:pt>
                <c:pt idx="29">
                  <c:v>1.9650997001136334</c:v>
                </c:pt>
                <c:pt idx="30">
                  <c:v>2.1286833131397085</c:v>
                </c:pt>
                <c:pt idx="31">
                  <c:v>1.8784579677037483</c:v>
                </c:pt>
                <c:pt idx="32">
                  <c:v>2.1628605088358959</c:v>
                </c:pt>
                <c:pt idx="33">
                  <c:v>2.1399147753456504</c:v>
                </c:pt>
                <c:pt idx="34">
                  <c:v>2.0002515602461548</c:v>
                </c:pt>
                <c:pt idx="35">
                  <c:v>1.876284986651048</c:v>
                </c:pt>
                <c:pt idx="36">
                  <c:v>1.920884398555448</c:v>
                </c:pt>
                <c:pt idx="37">
                  <c:v>2.1318459748922849</c:v>
                </c:pt>
                <c:pt idx="38">
                  <c:v>2.0118453624391668</c:v>
                </c:pt>
                <c:pt idx="39">
                  <c:v>1.9431910426273709</c:v>
                </c:pt>
                <c:pt idx="40">
                  <c:v>1.9996998412277744</c:v>
                </c:pt>
                <c:pt idx="41">
                  <c:v>1.9729080348625025</c:v>
                </c:pt>
                <c:pt idx="42">
                  <c:v>1.9180979164562402</c:v>
                </c:pt>
                <c:pt idx="43">
                  <c:v>1.9077677330938039</c:v>
                </c:pt>
                <c:pt idx="44">
                  <c:v>3</c:v>
                </c:pt>
                <c:pt idx="45">
                  <c:v>3.1228587966259136</c:v>
                </c:pt>
                <c:pt idx="46">
                  <c:v>3.0095056174777457</c:v>
                </c:pt>
                <c:pt idx="47">
                  <c:v>3.163570648124074</c:v>
                </c:pt>
                <c:pt idx="48">
                  <c:v>3.0031660515944232</c:v>
                </c:pt>
                <c:pt idx="49">
                  <c:v>2.9898239637122641</c:v>
                </c:pt>
                <c:pt idx="50">
                  <c:v>2.8565704281043711</c:v>
                </c:pt>
                <c:pt idx="51">
                  <c:v>2.8479288884030143</c:v>
                </c:pt>
                <c:pt idx="52">
                  <c:v>2.9742227908723038</c:v>
                </c:pt>
                <c:pt idx="53">
                  <c:v>3.000416671202164</c:v>
                </c:pt>
                <c:pt idx="54">
                  <c:v>3.0419152807085061</c:v>
                </c:pt>
                <c:pt idx="55">
                  <c:v>2.838280291653358</c:v>
                </c:pt>
                <c:pt idx="56">
                  <c:v>2.9660014504753351</c:v>
                </c:pt>
                <c:pt idx="57">
                  <c:v>2.9522386405609335</c:v>
                </c:pt>
                <c:pt idx="58">
                  <c:v>3.0125881814031286</c:v>
                </c:pt>
                <c:pt idx="59">
                  <c:v>2.9597580660156013</c:v>
                </c:pt>
                <c:pt idx="60">
                  <c:v>2.9160426117058562</c:v>
                </c:pt>
                <c:pt idx="61">
                  <c:v>3.0717415782158533</c:v>
                </c:pt>
                <c:pt idx="62">
                  <c:v>3.0874212753047021</c:v>
                </c:pt>
                <c:pt idx="63">
                  <c:v>2.8912610180154177</c:v>
                </c:pt>
                <c:pt idx="64">
                  <c:v>3.1051063570939572</c:v>
                </c:pt>
                <c:pt idx="65">
                  <c:v>3.1424140199504738</c:v>
                </c:pt>
                <c:pt idx="66">
                  <c:v>4</c:v>
                </c:pt>
                <c:pt idx="67">
                  <c:v>3.9160329058657184</c:v>
                </c:pt>
                <c:pt idx="68">
                  <c:v>3.9246530287174823</c:v>
                </c:pt>
                <c:pt idx="69">
                  <c:v>3.9460072449393446</c:v>
                </c:pt>
                <c:pt idx="70">
                  <c:v>4.1395501500285405</c:v>
                </c:pt>
                <c:pt idx="71">
                  <c:v>3.854427286633666</c:v>
                </c:pt>
                <c:pt idx="72">
                  <c:v>4.146171492790824</c:v>
                </c:pt>
                <c:pt idx="73">
                  <c:v>4.1043067339328649</c:v>
                </c:pt>
                <c:pt idx="74">
                  <c:v>3.8831999131816528</c:v>
                </c:pt>
                <c:pt idx="75">
                  <c:v>4.0578651961226404</c:v>
                </c:pt>
                <c:pt idx="76">
                  <c:v>3.9062382292754698</c:v>
                </c:pt>
                <c:pt idx="77">
                  <c:v>3.8704250491093073</c:v>
                </c:pt>
                <c:pt idx="78">
                  <c:v>4.1186691895669973</c:v>
                </c:pt>
                <c:pt idx="79">
                  <c:v>4.0404567685023345</c:v>
                </c:pt>
                <c:pt idx="80">
                  <c:v>3.9715918718193071</c:v>
                </c:pt>
                <c:pt idx="81">
                  <c:v>3.8467316571917864</c:v>
                </c:pt>
                <c:pt idx="82">
                  <c:v>4.1464992856782636</c:v>
                </c:pt>
                <c:pt idx="83">
                  <c:v>3.9036069385900678</c:v>
                </c:pt>
                <c:pt idx="84">
                  <c:v>4.1076358301153402</c:v>
                </c:pt>
                <c:pt idx="85">
                  <c:v>3.9278936120408403</c:v>
                </c:pt>
                <c:pt idx="86">
                  <c:v>4.0847033581728915</c:v>
                </c:pt>
                <c:pt idx="87">
                  <c:v>4.0773622494077744</c:v>
                </c:pt>
                <c:pt idx="88">
                  <c:v>5</c:v>
                </c:pt>
                <c:pt idx="89">
                  <c:v>4.8536897670161334</c:v>
                </c:pt>
                <c:pt idx="90">
                  <c:v>4.9857962314627571</c:v>
                </c:pt>
                <c:pt idx="91">
                  <c:v>4.8952210510828245</c:v>
                </c:pt>
                <c:pt idx="92">
                  <c:v>4.9530411937762056</c:v>
                </c:pt>
                <c:pt idx="93">
                  <c:v>5.0825566404919096</c:v>
                </c:pt>
                <c:pt idx="94">
                  <c:v>4.8584034289921343</c:v>
                </c:pt>
                <c:pt idx="95">
                  <c:v>4.8889645999335709</c:v>
                </c:pt>
                <c:pt idx="96">
                  <c:v>5.0670085424676659</c:v>
                </c:pt>
                <c:pt idx="97">
                  <c:v>5.1361917897441156</c:v>
                </c:pt>
                <c:pt idx="98">
                  <c:v>4.9736682674458272</c:v>
                </c:pt>
                <c:pt idx="99">
                  <c:v>5.166286781468874</c:v>
                </c:pt>
                <c:pt idx="100">
                  <c:v>4.9490486408009557</c:v>
                </c:pt>
                <c:pt idx="101">
                  <c:v>5.1421729305618324</c:v>
                </c:pt>
                <c:pt idx="102">
                  <c:v>4.8371394556081775</c:v>
                </c:pt>
                <c:pt idx="103">
                  <c:v>5.0585372246334375</c:v>
                </c:pt>
                <c:pt idx="104">
                  <c:v>5.140518883351743</c:v>
                </c:pt>
                <c:pt idx="105">
                  <c:v>5.111396087932591</c:v>
                </c:pt>
                <c:pt idx="106">
                  <c:v>5.0900722992790532</c:v>
                </c:pt>
                <c:pt idx="107">
                  <c:v>4.919914322716787</c:v>
                </c:pt>
                <c:pt idx="108">
                  <c:v>5.01861574797943</c:v>
                </c:pt>
                <c:pt idx="109">
                  <c:v>4.9890494781771029</c:v>
                </c:pt>
                <c:pt idx="110">
                  <c:v>6</c:v>
                </c:pt>
                <c:pt idx="111">
                  <c:v>6.0906423432911208</c:v>
                </c:pt>
                <c:pt idx="112">
                  <c:v>5.9817562516832998</c:v>
                </c:pt>
                <c:pt idx="113">
                  <c:v>5.8744415901772946</c:v>
                </c:pt>
                <c:pt idx="114">
                  <c:v>5.9086575461085937</c:v>
                </c:pt>
                <c:pt idx="115">
                  <c:v>6.1441450107760982</c:v>
                </c:pt>
                <c:pt idx="116">
                  <c:v>6.0844150875210827</c:v>
                </c:pt>
                <c:pt idx="117">
                  <c:v>5.8995056184440315</c:v>
                </c:pt>
                <c:pt idx="118">
                  <c:v>5.9964074479142226</c:v>
                </c:pt>
                <c:pt idx="119">
                  <c:v>6.0779253592265032</c:v>
                </c:pt>
                <c:pt idx="120">
                  <c:v>5.9700066397384743</c:v>
                </c:pt>
                <c:pt idx="121">
                  <c:v>5.9593762621252271</c:v>
                </c:pt>
                <c:pt idx="122">
                  <c:v>6.0266121855193289</c:v>
                </c:pt>
                <c:pt idx="123">
                  <c:v>6.0557920358182002</c:v>
                </c:pt>
                <c:pt idx="124">
                  <c:v>5.8856110881588348</c:v>
                </c:pt>
                <c:pt idx="125">
                  <c:v>6.0668646434936502</c:v>
                </c:pt>
                <c:pt idx="126">
                  <c:v>5.8366156548696644</c:v>
                </c:pt>
                <c:pt idx="127">
                  <c:v>6.040213820374575</c:v>
                </c:pt>
                <c:pt idx="128">
                  <c:v>5.9508814712314804</c:v>
                </c:pt>
                <c:pt idx="129">
                  <c:v>6.0287994905794084</c:v>
                </c:pt>
                <c:pt idx="130">
                  <c:v>6.087542791225899</c:v>
                </c:pt>
                <c:pt idx="131">
                  <c:v>5.9773687925929968</c:v>
                </c:pt>
                <c:pt idx="132">
                  <c:v>7</c:v>
                </c:pt>
                <c:pt idx="133">
                  <c:v>7.1010934414619404</c:v>
                </c:pt>
                <c:pt idx="134">
                  <c:v>6.8924510398434879</c:v>
                </c:pt>
                <c:pt idx="135">
                  <c:v>6.980138485938352</c:v>
                </c:pt>
                <c:pt idx="136">
                  <c:v>6.8978389911938649</c:v>
                </c:pt>
                <c:pt idx="137">
                  <c:v>7.037294516534442</c:v>
                </c:pt>
                <c:pt idx="138">
                  <c:v>7.0697579398953918</c:v>
                </c:pt>
                <c:pt idx="139">
                  <c:v>7.0925556645249204</c:v>
                </c:pt>
                <c:pt idx="140">
                  <c:v>6.9863635784407618</c:v>
                </c:pt>
                <c:pt idx="141">
                  <c:v>7.0578331510566654</c:v>
                </c:pt>
                <c:pt idx="142">
                  <c:v>7.0442908304301266</c:v>
                </c:pt>
                <c:pt idx="143">
                  <c:v>7.0742834827302978</c:v>
                </c:pt>
                <c:pt idx="144">
                  <c:v>7.0956535013951969</c:v>
                </c:pt>
                <c:pt idx="145">
                  <c:v>7.1521412486592579</c:v>
                </c:pt>
                <c:pt idx="146">
                  <c:v>6.9275107628436121</c:v>
                </c:pt>
                <c:pt idx="147">
                  <c:v>6.972039372072584</c:v>
                </c:pt>
                <c:pt idx="148">
                  <c:v>7.0021788287066338</c:v>
                </c:pt>
                <c:pt idx="149">
                  <c:v>6.966845508881188</c:v>
                </c:pt>
                <c:pt idx="150">
                  <c:v>7.1126298069968454</c:v>
                </c:pt>
                <c:pt idx="151">
                  <c:v>7.1460432064360457</c:v>
                </c:pt>
                <c:pt idx="152">
                  <c:v>7.1405355513681785</c:v>
                </c:pt>
                <c:pt idx="153">
                  <c:v>6.9959778284646585</c:v>
                </c:pt>
                <c:pt idx="154">
                  <c:v>8</c:v>
                </c:pt>
                <c:pt idx="155">
                  <c:v>7.9580853668687492</c:v>
                </c:pt>
                <c:pt idx="156">
                  <c:v>8.1606343233130776</c:v>
                </c:pt>
                <c:pt idx="157">
                  <c:v>7.907187666657487</c:v>
                </c:pt>
                <c:pt idx="158">
                  <c:v>8.0847678373584024</c:v>
                </c:pt>
                <c:pt idx="159">
                  <c:v>8.011525680729509</c:v>
                </c:pt>
                <c:pt idx="160">
                  <c:v>8.1650195418730362</c:v>
                </c:pt>
                <c:pt idx="161">
                  <c:v>8.0187919919174941</c:v>
                </c:pt>
                <c:pt idx="162">
                  <c:v>7.9326617966414554</c:v>
                </c:pt>
                <c:pt idx="163">
                  <c:v>8.0846513307904662</c:v>
                </c:pt>
                <c:pt idx="164">
                  <c:v>7.9467766723501256</c:v>
                </c:pt>
                <c:pt idx="165">
                  <c:v>8.117939849259372</c:v>
                </c:pt>
                <c:pt idx="166">
                  <c:v>7.9727183490837623</c:v>
                </c:pt>
                <c:pt idx="167">
                  <c:v>7.8347446241463805</c:v>
                </c:pt>
                <c:pt idx="168">
                  <c:v>7.8446175875928361</c:v>
                </c:pt>
                <c:pt idx="169">
                  <c:v>7.9588005062143683</c:v>
                </c:pt>
                <c:pt idx="170">
                  <c:v>8.008876869767688</c:v>
                </c:pt>
                <c:pt idx="171">
                  <c:v>8.1334711516483349</c:v>
                </c:pt>
                <c:pt idx="172">
                  <c:v>8.0868982988419269</c:v>
                </c:pt>
                <c:pt idx="173">
                  <c:v>7.8409459465423055</c:v>
                </c:pt>
                <c:pt idx="174">
                  <c:v>8.0853329766385826</c:v>
                </c:pt>
                <c:pt idx="175">
                  <c:v>8.1402804536060334</c:v>
                </c:pt>
                <c:pt idx="176">
                  <c:v>9</c:v>
                </c:pt>
                <c:pt idx="177">
                  <c:v>8.931413228960972</c:v>
                </c:pt>
                <c:pt idx="178">
                  <c:v>9.0297891092713378</c:v>
                </c:pt>
                <c:pt idx="179">
                  <c:v>9.1074305321999329</c:v>
                </c:pt>
                <c:pt idx="180">
                  <c:v>8.9811644047360595</c:v>
                </c:pt>
                <c:pt idx="181">
                  <c:v>8.9824894655644343</c:v>
                </c:pt>
                <c:pt idx="182">
                  <c:v>8.9422776900770646</c:v>
                </c:pt>
                <c:pt idx="183">
                  <c:v>9.0646133552230896</c:v>
                </c:pt>
                <c:pt idx="184">
                  <c:v>9.0979178317688589</c:v>
                </c:pt>
                <c:pt idx="185">
                  <c:v>9.0502027035160069</c:v>
                </c:pt>
                <c:pt idx="186">
                  <c:v>8.9953358209687568</c:v>
                </c:pt>
                <c:pt idx="187">
                  <c:v>9.1539854608622164</c:v>
                </c:pt>
                <c:pt idx="188">
                  <c:v>8.8797597201247669</c:v>
                </c:pt>
                <c:pt idx="189">
                  <c:v>9.0617568071478551</c:v>
                </c:pt>
                <c:pt idx="190">
                  <c:v>8.8745547916743526</c:v>
                </c:pt>
                <c:pt idx="191">
                  <c:v>9.1634388870741912</c:v>
                </c:pt>
                <c:pt idx="192">
                  <c:v>8.9316414208073454</c:v>
                </c:pt>
                <c:pt idx="193">
                  <c:v>9.1383097695369848</c:v>
                </c:pt>
                <c:pt idx="194">
                  <c:v>8.8642843698890044</c:v>
                </c:pt>
                <c:pt idx="195">
                  <c:v>8.9380383773877945</c:v>
                </c:pt>
                <c:pt idx="196">
                  <c:v>9.164511725158393</c:v>
                </c:pt>
                <c:pt idx="197">
                  <c:v>8.9294945049898971</c:v>
                </c:pt>
                <c:pt idx="198">
                  <c:v>10</c:v>
                </c:pt>
                <c:pt idx="199">
                  <c:v>9.957991004332948</c:v>
                </c:pt>
                <c:pt idx="200">
                  <c:v>9.882570851194739</c:v>
                </c:pt>
                <c:pt idx="201">
                  <c:v>10.132615107878967</c:v>
                </c:pt>
                <c:pt idx="202">
                  <c:v>10.133922799096187</c:v>
                </c:pt>
                <c:pt idx="203">
                  <c:v>10.152213756405043</c:v>
                </c:pt>
                <c:pt idx="204">
                  <c:v>9.9985376605570906</c:v>
                </c:pt>
                <c:pt idx="205">
                  <c:v>10.028786776928429</c:v>
                </c:pt>
                <c:pt idx="206">
                  <c:v>10.05228023819045</c:v>
                </c:pt>
                <c:pt idx="207">
                  <c:v>10.087112777875447</c:v>
                </c:pt>
                <c:pt idx="208">
                  <c:v>9.9481212045979959</c:v>
                </c:pt>
                <c:pt idx="209">
                  <c:v>10.053217754346988</c:v>
                </c:pt>
                <c:pt idx="210">
                  <c:v>10.146024426875481</c:v>
                </c:pt>
                <c:pt idx="211">
                  <c:v>9.8821567805159507</c:v>
                </c:pt>
                <c:pt idx="212">
                  <c:v>9.9648475279526174</c:v>
                </c:pt>
                <c:pt idx="213">
                  <c:v>10.122444237815657</c:v>
                </c:pt>
                <c:pt idx="214">
                  <c:v>9.9927056347846168</c:v>
                </c:pt>
                <c:pt idx="215">
                  <c:v>10.058787814412609</c:v>
                </c:pt>
                <c:pt idx="216">
                  <c:v>9.9470820926562613</c:v>
                </c:pt>
                <c:pt idx="217">
                  <c:v>10.142690810852294</c:v>
                </c:pt>
                <c:pt idx="218">
                  <c:v>10.007007507548577</c:v>
                </c:pt>
                <c:pt idx="219">
                  <c:v>9.9723790455118113</c:v>
                </c:pt>
                <c:pt idx="220">
                  <c:v>11</c:v>
                </c:pt>
                <c:pt idx="221">
                  <c:v>11.079334485013378</c:v>
                </c:pt>
                <c:pt idx="222">
                  <c:v>11.079283447359881</c:v>
                </c:pt>
                <c:pt idx="223">
                  <c:v>10.985925009702221</c:v>
                </c:pt>
                <c:pt idx="224">
                  <c:v>10.89658398083796</c:v>
                </c:pt>
                <c:pt idx="225">
                  <c:v>10.921843553935222</c:v>
                </c:pt>
                <c:pt idx="226">
                  <c:v>11.056231937498088</c:v>
                </c:pt>
                <c:pt idx="227">
                  <c:v>10.877350231560008</c:v>
                </c:pt>
                <c:pt idx="228">
                  <c:v>11.101547898032885</c:v>
                </c:pt>
                <c:pt idx="229">
                  <c:v>10.893640236852626</c:v>
                </c:pt>
                <c:pt idx="230">
                  <c:v>10.942838939798218</c:v>
                </c:pt>
                <c:pt idx="231">
                  <c:v>10.837123274371461</c:v>
                </c:pt>
                <c:pt idx="232">
                  <c:v>10.992446183159579</c:v>
                </c:pt>
                <c:pt idx="233">
                  <c:v>10.993687356520191</c:v>
                </c:pt>
                <c:pt idx="234">
                  <c:v>11.14228544708631</c:v>
                </c:pt>
                <c:pt idx="235">
                  <c:v>11.01532699166583</c:v>
                </c:pt>
                <c:pt idx="236">
                  <c:v>10.853036475500407</c:v>
                </c:pt>
                <c:pt idx="237">
                  <c:v>11.06268755415295</c:v>
                </c:pt>
                <c:pt idx="238">
                  <c:v>11.110826485758041</c:v>
                </c:pt>
                <c:pt idx="239">
                  <c:v>10.8727160653791</c:v>
                </c:pt>
                <c:pt idx="240">
                  <c:v>10.877532706191017</c:v>
                </c:pt>
                <c:pt idx="241">
                  <c:v>10.96377770441307</c:v>
                </c:pt>
                <c:pt idx="242">
                  <c:v>12</c:v>
                </c:pt>
                <c:pt idx="243">
                  <c:v>11.894371228802312</c:v>
                </c:pt>
                <c:pt idx="244">
                  <c:v>12.076360885598815</c:v>
                </c:pt>
                <c:pt idx="245">
                  <c:v>11.944146949596149</c:v>
                </c:pt>
                <c:pt idx="246">
                  <c:v>11.848910143892599</c:v>
                </c:pt>
                <c:pt idx="247">
                  <c:v>12.043767541659612</c:v>
                </c:pt>
                <c:pt idx="248">
                  <c:v>12.163388532193684</c:v>
                </c:pt>
                <c:pt idx="249">
                  <c:v>12.098378700790779</c:v>
                </c:pt>
                <c:pt idx="250">
                  <c:v>12.160728960321583</c:v>
                </c:pt>
                <c:pt idx="251">
                  <c:v>12.078028550843394</c:v>
                </c:pt>
                <c:pt idx="252">
                  <c:v>11.918909557448151</c:v>
                </c:pt>
                <c:pt idx="253">
                  <c:v>12.012906629659154</c:v>
                </c:pt>
                <c:pt idx="254">
                  <c:v>12.132499647701456</c:v>
                </c:pt>
                <c:pt idx="255">
                  <c:v>12.083282003695627</c:v>
                </c:pt>
                <c:pt idx="256">
                  <c:v>11.968006071541627</c:v>
                </c:pt>
                <c:pt idx="257">
                  <c:v>12.107889490690109</c:v>
                </c:pt>
                <c:pt idx="258">
                  <c:v>12.014022042476023</c:v>
                </c:pt>
                <c:pt idx="259">
                  <c:v>11.91377694190119</c:v>
                </c:pt>
                <c:pt idx="260">
                  <c:v>11.86166256888079</c:v>
                </c:pt>
                <c:pt idx="261">
                  <c:v>11.868786900370791</c:v>
                </c:pt>
                <c:pt idx="262">
                  <c:v>12.000875637253623</c:v>
                </c:pt>
                <c:pt idx="263">
                  <c:v>11.998597545077297</c:v>
                </c:pt>
                <c:pt idx="264">
                  <c:v>13</c:v>
                </c:pt>
                <c:pt idx="265">
                  <c:v>13.068228174453894</c:v>
                </c:pt>
                <c:pt idx="266">
                  <c:v>13.138343031154234</c:v>
                </c:pt>
                <c:pt idx="267">
                  <c:v>12.973503196713715</c:v>
                </c:pt>
                <c:pt idx="268">
                  <c:v>12.884525766790993</c:v>
                </c:pt>
                <c:pt idx="269">
                  <c:v>12.834894660756005</c:v>
                </c:pt>
                <c:pt idx="270">
                  <c:v>12.955715381167389</c:v>
                </c:pt>
                <c:pt idx="271">
                  <c:v>13.104441397318588</c:v>
                </c:pt>
                <c:pt idx="272">
                  <c:v>13.141876995476228</c:v>
                </c:pt>
                <c:pt idx="273">
                  <c:v>12.847144166884256</c:v>
                </c:pt>
                <c:pt idx="274">
                  <c:v>13.116040391757956</c:v>
                </c:pt>
                <c:pt idx="275">
                  <c:v>12.957665441922778</c:v>
                </c:pt>
                <c:pt idx="276">
                  <c:v>13.081129040081644</c:v>
                </c:pt>
                <c:pt idx="277">
                  <c:v>13.134234828357538</c:v>
                </c:pt>
                <c:pt idx="278">
                  <c:v>12.895172101279526</c:v>
                </c:pt>
                <c:pt idx="279">
                  <c:v>13.004900163350902</c:v>
                </c:pt>
                <c:pt idx="280">
                  <c:v>13.133228538238287</c:v>
                </c:pt>
                <c:pt idx="281">
                  <c:v>12.949341084850591</c:v>
                </c:pt>
                <c:pt idx="282">
                  <c:v>13.125650551073608</c:v>
                </c:pt>
                <c:pt idx="283">
                  <c:v>13.149274038210663</c:v>
                </c:pt>
                <c:pt idx="284">
                  <c:v>13.133118735722787</c:v>
                </c:pt>
                <c:pt idx="285">
                  <c:v>13.124403933173623</c:v>
                </c:pt>
                <c:pt idx="286">
                  <c:v>14</c:v>
                </c:pt>
                <c:pt idx="287">
                  <c:v>13.904247464577875</c:v>
                </c:pt>
                <c:pt idx="288">
                  <c:v>14.044894041849421</c:v>
                </c:pt>
                <c:pt idx="289">
                  <c:v>13.881747505598611</c:v>
                </c:pt>
                <c:pt idx="290">
                  <c:v>13.969352889851354</c:v>
                </c:pt>
                <c:pt idx="291">
                  <c:v>14.109238012221791</c:v>
                </c:pt>
                <c:pt idx="292">
                  <c:v>13.896064828529962</c:v>
                </c:pt>
                <c:pt idx="293">
                  <c:v>14.051271789754271</c:v>
                </c:pt>
                <c:pt idx="294">
                  <c:v>14.055392181261622</c:v>
                </c:pt>
                <c:pt idx="295">
                  <c:v>13.850820253507358</c:v>
                </c:pt>
                <c:pt idx="296">
                  <c:v>13.933424517107268</c:v>
                </c:pt>
                <c:pt idx="297">
                  <c:v>13.914916250621856</c:v>
                </c:pt>
                <c:pt idx="298">
                  <c:v>14.113529213048436</c:v>
                </c:pt>
                <c:pt idx="299">
                  <c:v>14.037611776653167</c:v>
                </c:pt>
                <c:pt idx="300">
                  <c:v>14.065430820006226</c:v>
                </c:pt>
                <c:pt idx="301">
                  <c:v>14.155410743622811</c:v>
                </c:pt>
                <c:pt idx="302">
                  <c:v>14.161673379390658</c:v>
                </c:pt>
                <c:pt idx="303">
                  <c:v>14.138640508816843</c:v>
                </c:pt>
                <c:pt idx="304">
                  <c:v>14.053668492558744</c:v>
                </c:pt>
                <c:pt idx="305">
                  <c:v>13.880069516443861</c:v>
                </c:pt>
                <c:pt idx="306">
                  <c:v>14.104749388111745</c:v>
                </c:pt>
                <c:pt idx="307">
                  <c:v>13.888155482127059</c:v>
                </c:pt>
                <c:pt idx="308">
                  <c:v>15</c:v>
                </c:pt>
                <c:pt idx="309">
                  <c:v>15.102948229250858</c:v>
                </c:pt>
                <c:pt idx="310">
                  <c:v>15.15670946420423</c:v>
                </c:pt>
                <c:pt idx="311">
                  <c:v>15.013354964694216</c:v>
                </c:pt>
                <c:pt idx="312">
                  <c:v>15.132575153734557</c:v>
                </c:pt>
                <c:pt idx="313">
                  <c:v>15.133326930604445</c:v>
                </c:pt>
                <c:pt idx="314">
                  <c:v>14.95727841882902</c:v>
                </c:pt>
                <c:pt idx="315">
                  <c:v>15.00857818201343</c:v>
                </c:pt>
                <c:pt idx="316">
                  <c:v>14.889111708005741</c:v>
                </c:pt>
                <c:pt idx="317">
                  <c:v>14.895339853150395</c:v>
                </c:pt>
                <c:pt idx="318">
                  <c:v>15.017749096475189</c:v>
                </c:pt>
                <c:pt idx="319">
                  <c:v>14.908750509278329</c:v>
                </c:pt>
                <c:pt idx="320">
                  <c:v>15.049776981734686</c:v>
                </c:pt>
                <c:pt idx="321">
                  <c:v>14.935491668206286</c:v>
                </c:pt>
                <c:pt idx="322">
                  <c:v>15.128551653930693</c:v>
                </c:pt>
                <c:pt idx="323">
                  <c:v>14.919355984250775</c:v>
                </c:pt>
                <c:pt idx="324">
                  <c:v>14.897644289368561</c:v>
                </c:pt>
                <c:pt idx="325">
                  <c:v>15.130114739762238</c:v>
                </c:pt>
                <c:pt idx="326">
                  <c:v>14.94968783405586</c:v>
                </c:pt>
                <c:pt idx="327">
                  <c:v>14.85419698922273</c:v>
                </c:pt>
                <c:pt idx="328">
                  <c:v>14.95185011448684</c:v>
                </c:pt>
                <c:pt idx="329">
                  <c:v>14.953678501837283</c:v>
                </c:pt>
                <c:pt idx="330">
                  <c:v>16</c:v>
                </c:pt>
                <c:pt idx="331">
                  <c:v>15.95384420369629</c:v>
                </c:pt>
                <c:pt idx="332">
                  <c:v>15.984715661009202</c:v>
                </c:pt>
                <c:pt idx="333">
                  <c:v>15.980128108880406</c:v>
                </c:pt>
                <c:pt idx="334">
                  <c:v>15.853375094251399</c:v>
                </c:pt>
                <c:pt idx="335">
                  <c:v>16.043290170512442</c:v>
                </c:pt>
                <c:pt idx="336">
                  <c:v>15.869944101104281</c:v>
                </c:pt>
                <c:pt idx="337">
                  <c:v>15.918312873029228</c:v>
                </c:pt>
                <c:pt idx="338">
                  <c:v>15.854320622736857</c:v>
                </c:pt>
                <c:pt idx="339">
                  <c:v>15.849375757695785</c:v>
                </c:pt>
                <c:pt idx="340">
                  <c:v>16.061565976057455</c:v>
                </c:pt>
                <c:pt idx="341">
                  <c:v>16.036592555269763</c:v>
                </c:pt>
                <c:pt idx="342">
                  <c:v>15.914373046430928</c:v>
                </c:pt>
                <c:pt idx="343">
                  <c:v>15.988534505069378</c:v>
                </c:pt>
                <c:pt idx="344">
                  <c:v>15.898542166017528</c:v>
                </c:pt>
                <c:pt idx="345">
                  <c:v>15.924867340312543</c:v>
                </c:pt>
                <c:pt idx="346">
                  <c:v>16.166132023266719</c:v>
                </c:pt>
                <c:pt idx="347">
                  <c:v>15.966715313193241</c:v>
                </c:pt>
                <c:pt idx="348">
                  <c:v>16.098988770671451</c:v>
                </c:pt>
                <c:pt idx="349">
                  <c:v>16.108810831260179</c:v>
                </c:pt>
                <c:pt idx="350">
                  <c:v>15.908774290338961</c:v>
                </c:pt>
                <c:pt idx="351">
                  <c:v>15.912046107456353</c:v>
                </c:pt>
                <c:pt idx="352">
                  <c:v>17</c:v>
                </c:pt>
                <c:pt idx="353">
                  <c:v>16.956845438782981</c:v>
                </c:pt>
                <c:pt idx="354">
                  <c:v>17.057960068678501</c:v>
                </c:pt>
                <c:pt idx="355">
                  <c:v>16.942730711698548</c:v>
                </c:pt>
                <c:pt idx="356">
                  <c:v>16.942071584648552</c:v>
                </c:pt>
                <c:pt idx="357">
                  <c:v>17.005371187399373</c:v>
                </c:pt>
                <c:pt idx="358">
                  <c:v>17.163731359327567</c:v>
                </c:pt>
                <c:pt idx="359">
                  <c:v>16.986173764461878</c:v>
                </c:pt>
                <c:pt idx="360">
                  <c:v>16.975146147362022</c:v>
                </c:pt>
                <c:pt idx="361">
                  <c:v>17.006827686148782</c:v>
                </c:pt>
                <c:pt idx="362">
                  <c:v>16.843225787082432</c:v>
                </c:pt>
                <c:pt idx="363">
                  <c:v>17.058047094829444</c:v>
                </c:pt>
                <c:pt idx="364">
                  <c:v>17.165446415387745</c:v>
                </c:pt>
                <c:pt idx="365">
                  <c:v>16.859736015212896</c:v>
                </c:pt>
                <c:pt idx="366">
                  <c:v>17.109877199244941</c:v>
                </c:pt>
                <c:pt idx="367">
                  <c:v>16.936602129580351</c:v>
                </c:pt>
                <c:pt idx="368">
                  <c:v>17.078742031367174</c:v>
                </c:pt>
                <c:pt idx="369">
                  <c:v>16.991736847130678</c:v>
                </c:pt>
              </c:numCache>
            </c:numRef>
          </c:xVal>
          <c:yVal>
            <c:numRef>
              <c:f>'Figure 4'!$D$58:$D$427</c:f>
              <c:numCache>
                <c:formatCode>General</c:formatCode>
                <c:ptCount val="370"/>
                <c:pt idx="1">
                  <c:v>2.1141753244090356</c:v>
                </c:pt>
                <c:pt idx="2">
                  <c:v>1.837721249047982</c:v>
                </c:pt>
                <c:pt idx="4">
                  <c:v>2.3270120716510903</c:v>
                </c:pt>
                <c:pt idx="6">
                  <c:v>1.6823057350711894</c:v>
                </c:pt>
                <c:pt idx="7">
                  <c:v>2.2537163120567381</c:v>
                </c:pt>
                <c:pt idx="8">
                  <c:v>1.8067355658198614</c:v>
                </c:pt>
                <c:pt idx="9">
                  <c:v>2.3223844054580889</c:v>
                </c:pt>
                <c:pt idx="10">
                  <c:v>2.3114667742260768</c:v>
                </c:pt>
                <c:pt idx="11">
                  <c:v>1.9029400630914826</c:v>
                </c:pt>
                <c:pt idx="12">
                  <c:v>1.720838174273859</c:v>
                </c:pt>
                <c:pt idx="13">
                  <c:v>2.2050176464656648</c:v>
                </c:pt>
                <c:pt idx="14">
                  <c:v>2.152935418082937</c:v>
                </c:pt>
                <c:pt idx="15">
                  <c:v>2.3513811686345742</c:v>
                </c:pt>
                <c:pt idx="16">
                  <c:v>1.8924925490196078</c:v>
                </c:pt>
                <c:pt idx="17">
                  <c:v>2.6285164128314733</c:v>
                </c:pt>
                <c:pt idx="18">
                  <c:v>3.2108416908412765</c:v>
                </c:pt>
                <c:pt idx="19">
                  <c:v>1.8340043285581775</c:v>
                </c:pt>
                <c:pt idx="20">
                  <c:v>1.837926551836204</c:v>
                </c:pt>
                <c:pt idx="21">
                  <c:v>3.0226603448275857</c:v>
                </c:pt>
                <c:pt idx="23">
                  <c:v>3.5616518479144923</c:v>
                </c:pt>
                <c:pt idx="24">
                  <c:v>3.8375943730119619</c:v>
                </c:pt>
                <c:pt idx="25">
                  <c:v>3.4541205555151602</c:v>
                </c:pt>
                <c:pt idx="26">
                  <c:v>3.8905880062305296</c:v>
                </c:pt>
                <c:pt idx="27">
                  <c:v>3.3125766483028265</c:v>
                </c:pt>
                <c:pt idx="28">
                  <c:v>3.3315151614292873</c:v>
                </c:pt>
                <c:pt idx="29">
                  <c:v>3.2086808510638298</c:v>
                </c:pt>
                <c:pt idx="30">
                  <c:v>3.5263995381062356</c:v>
                </c:pt>
                <c:pt idx="31">
                  <c:v>3.8510424951267046</c:v>
                </c:pt>
                <c:pt idx="32">
                  <c:v>3.2543019058182918</c:v>
                </c:pt>
                <c:pt idx="33">
                  <c:v>3.1715667718191378</c:v>
                </c:pt>
                <c:pt idx="34">
                  <c:v>3.2070165975103726</c:v>
                </c:pt>
                <c:pt idx="35">
                  <c:v>3.6648913986084501</c:v>
                </c:pt>
                <c:pt idx="36">
                  <c:v>2.8449503738953092</c:v>
                </c:pt>
                <c:pt idx="37">
                  <c:v>3.3330257341810476</c:v>
                </c:pt>
                <c:pt idx="38">
                  <c:v>3.129891523378582</c:v>
                </c:pt>
                <c:pt idx="39">
                  <c:v>3.2884065626914754</c:v>
                </c:pt>
                <c:pt idx="40">
                  <c:v>3.4139606299212595</c:v>
                </c:pt>
                <c:pt idx="41">
                  <c:v>3.4814997423477276</c:v>
                </c:pt>
                <c:pt idx="42">
                  <c:v>3.0632109197270068</c:v>
                </c:pt>
                <c:pt idx="43">
                  <c:v>2.7301448275862059</c:v>
                </c:pt>
                <c:pt idx="45">
                  <c:v>5.5968814752942029</c:v>
                </c:pt>
                <c:pt idx="46">
                  <c:v>7.9994924958559217</c:v>
                </c:pt>
                <c:pt idx="47">
                  <c:v>6.1187278411982842</c:v>
                </c:pt>
                <c:pt idx="48">
                  <c:v>6.5112293613707166</c:v>
                </c:pt>
                <c:pt idx="49">
                  <c:v>5.8211298382797239</c:v>
                </c:pt>
                <c:pt idx="50">
                  <c:v>6.1771843618168045</c:v>
                </c:pt>
                <c:pt idx="51">
                  <c:v>5.431838297872341</c:v>
                </c:pt>
                <c:pt idx="52">
                  <c:v>6.1167794457274827</c:v>
                </c:pt>
                <c:pt idx="53">
                  <c:v>5.556084210526314</c:v>
                </c:pt>
                <c:pt idx="54">
                  <c:v>5.9003230815770902</c:v>
                </c:pt>
                <c:pt idx="55">
                  <c:v>6.3431335436382756</c:v>
                </c:pt>
                <c:pt idx="56">
                  <c:v>6.101153526970954</c:v>
                </c:pt>
                <c:pt idx="57">
                  <c:v>6.227273973984067</c:v>
                </c:pt>
                <c:pt idx="58">
                  <c:v>5.6215535916610015</c:v>
                </c:pt>
                <c:pt idx="59">
                  <c:v>5.9507445756383097</c:v>
                </c:pt>
                <c:pt idx="60">
                  <c:v>6.0414185218702867</c:v>
                </c:pt>
                <c:pt idx="61">
                  <c:v>5.4751555111815238</c:v>
                </c:pt>
                <c:pt idx="62">
                  <c:v>5.7263916286779937</c:v>
                </c:pt>
                <c:pt idx="63">
                  <c:v>6.9086010512212717</c:v>
                </c:pt>
                <c:pt idx="64">
                  <c:v>4.5580578485537862</c:v>
                </c:pt>
                <c:pt idx="65">
                  <c:v>5.1027706896551717</c:v>
                </c:pt>
                <c:pt idx="67">
                  <c:v>4.9398485505939815</c:v>
                </c:pt>
                <c:pt idx="68">
                  <c:v>4.8105056225079537</c:v>
                </c:pt>
                <c:pt idx="69">
                  <c:v>5.066043481422235</c:v>
                </c:pt>
                <c:pt idx="70">
                  <c:v>5.527571261682243</c:v>
                </c:pt>
                <c:pt idx="71">
                  <c:v>5.0492673182868328</c:v>
                </c:pt>
                <c:pt idx="72">
                  <c:v>6.1320001722268112</c:v>
                </c:pt>
                <c:pt idx="73">
                  <c:v>4.3393588652482267</c:v>
                </c:pt>
                <c:pt idx="74">
                  <c:v>4.4188833718244798</c:v>
                </c:pt>
                <c:pt idx="75">
                  <c:v>2.9103298245614027</c:v>
                </c:pt>
                <c:pt idx="76">
                  <c:v>4.7978142583442578</c:v>
                </c:pt>
                <c:pt idx="77">
                  <c:v>5.391663512092534</c:v>
                </c:pt>
                <c:pt idx="78">
                  <c:v>5.4753941908713681</c:v>
                </c:pt>
                <c:pt idx="79">
                  <c:v>5.1323686598769775</c:v>
                </c:pt>
                <c:pt idx="80">
                  <c:v>5.8436818490822571</c:v>
                </c:pt>
                <c:pt idx="81">
                  <c:v>4.5277404379856696</c:v>
                </c:pt>
                <c:pt idx="82">
                  <c:v>4.8040195475113121</c:v>
                </c:pt>
                <c:pt idx="83">
                  <c:v>5.3895630649653725</c:v>
                </c:pt>
                <c:pt idx="84">
                  <c:v>6.906043928719436</c:v>
                </c:pt>
                <c:pt idx="85">
                  <c:v>3.2561348036689686</c:v>
                </c:pt>
                <c:pt idx="86">
                  <c:v>4.2639896002599933</c:v>
                </c:pt>
                <c:pt idx="87">
                  <c:v>2.6651413793103442</c:v>
                </c:pt>
                <c:pt idx="89">
                  <c:v>0.75843020140365003</c:v>
                </c:pt>
                <c:pt idx="90">
                  <c:v>1.2972149993279871</c:v>
                </c:pt>
                <c:pt idx="91">
                  <c:v>0.98689158729004567</c:v>
                </c:pt>
                <c:pt idx="92">
                  <c:v>0.89556931464174461</c:v>
                </c:pt>
                <c:pt idx="93">
                  <c:v>0.9326672116580772</c:v>
                </c:pt>
                <c:pt idx="94">
                  <c:v>0.56326961087798755</c:v>
                </c:pt>
                <c:pt idx="95">
                  <c:v>1.0008028368794326</c:v>
                </c:pt>
                <c:pt idx="96">
                  <c:v>0.97955542725173206</c:v>
                </c:pt>
                <c:pt idx="97">
                  <c:v>2.1753980506822606</c:v>
                </c:pt>
                <c:pt idx="98">
                  <c:v>1.140526368861551</c:v>
                </c:pt>
                <c:pt idx="99">
                  <c:v>1.5064942166140904</c:v>
                </c:pt>
                <c:pt idx="100">
                  <c:v>0.62575933609958501</c:v>
                </c:pt>
                <c:pt idx="101">
                  <c:v>0.72233336694564876</c:v>
                </c:pt>
                <c:pt idx="102">
                  <c:v>0.87996963516881943</c:v>
                </c:pt>
                <c:pt idx="103">
                  <c:v>0.60877182359471194</c:v>
                </c:pt>
                <c:pt idx="106">
                  <c:v>1.0468437629506837</c:v>
                </c:pt>
                <c:pt idx="107">
                  <c:v>1.4920713181490259</c:v>
                </c:pt>
                <c:pt idx="108">
                  <c:v>0.62081074639800671</c:v>
                </c:pt>
                <c:pt idx="109">
                  <c:v>1.1700620689655168</c:v>
                </c:pt>
                <c:pt idx="111">
                  <c:v>5.1050047678756476</c:v>
                </c:pt>
                <c:pt idx="112">
                  <c:v>4.7024043725639535</c:v>
                </c:pt>
                <c:pt idx="114">
                  <c:v>4.6980685358255458</c:v>
                </c:pt>
                <c:pt idx="116">
                  <c:v>5.4162514019273393</c:v>
                </c:pt>
                <c:pt idx="117">
                  <c:v>3.8351375886524823</c:v>
                </c:pt>
                <c:pt idx="118">
                  <c:v>4.484187066974596</c:v>
                </c:pt>
                <c:pt idx="119">
                  <c:v>5.2327142300194911</c:v>
                </c:pt>
                <c:pt idx="120">
                  <c:v>4.8662458404759512</c:v>
                </c:pt>
                <c:pt idx="121">
                  <c:v>3.7265909568874873</c:v>
                </c:pt>
                <c:pt idx="122">
                  <c:v>3.9109958506224065</c:v>
                </c:pt>
                <c:pt idx="123">
                  <c:v>4.3340002016738932</c:v>
                </c:pt>
                <c:pt idx="124">
                  <c:v>3.5796823022886932</c:v>
                </c:pt>
                <c:pt idx="125">
                  <c:v>3.3634643253607832</c:v>
                </c:pt>
                <c:pt idx="126">
                  <c:v>3.2026796983408747</c:v>
                </c:pt>
                <c:pt idx="127">
                  <c:v>3.0233460840866209</c:v>
                </c:pt>
                <c:pt idx="128">
                  <c:v>4.3358081226688761</c:v>
                </c:pt>
                <c:pt idx="129">
                  <c:v>4.3441034731526322</c:v>
                </c:pt>
                <c:pt idx="130">
                  <c:v>3.7412016032932511</c:v>
                </c:pt>
                <c:pt idx="131">
                  <c:v>5.0377672413793091</c:v>
                </c:pt>
                <c:pt idx="133">
                  <c:v>2.4028823540385718</c:v>
                </c:pt>
                <c:pt idx="134">
                  <c:v>3.02683499843197</c:v>
                </c:pt>
                <c:pt idx="135">
                  <c:v>3.0593639205991421</c:v>
                </c:pt>
                <c:pt idx="136">
                  <c:v>3.743773364485981</c:v>
                </c:pt>
                <c:pt idx="137">
                  <c:v>3.0231282033054918</c:v>
                </c:pt>
                <c:pt idx="138">
                  <c:v>2.8525534288715</c:v>
                </c:pt>
                <c:pt idx="139">
                  <c:v>2.727378723404255</c:v>
                </c:pt>
                <c:pt idx="140">
                  <c:v>1.2843060046189376</c:v>
                </c:pt>
                <c:pt idx="141">
                  <c:v>2.2635898635477578</c:v>
                </c:pt>
                <c:pt idx="142">
                  <c:v>2.5395720479983868</c:v>
                </c:pt>
                <c:pt idx="143">
                  <c:v>2.4579642481598318</c:v>
                </c:pt>
                <c:pt idx="144">
                  <c:v>2.7376970954356841</c:v>
                </c:pt>
                <c:pt idx="145">
                  <c:v>2.8665229404053645</c:v>
                </c:pt>
                <c:pt idx="146">
                  <c:v>3.0670786313165648</c:v>
                </c:pt>
                <c:pt idx="147">
                  <c:v>2.8992758098698155</c:v>
                </c:pt>
                <c:pt idx="148">
                  <c:v>2.4020097737556561</c:v>
                </c:pt>
                <c:pt idx="149">
                  <c:v>2.4573315203991717</c:v>
                </c:pt>
                <c:pt idx="150">
                  <c:v>3.124906755076668</c:v>
                </c:pt>
                <c:pt idx="151">
                  <c:v>3.0696258889003398</c:v>
                </c:pt>
                <c:pt idx="152">
                  <c:v>2.3607145488029468</c:v>
                </c:pt>
                <c:pt idx="153">
                  <c:v>2.3726258620689649</c:v>
                </c:pt>
                <c:pt idx="155">
                  <c:v>2.9291291906363646</c:v>
                </c:pt>
                <c:pt idx="156">
                  <c:v>4.7024043725639535</c:v>
                </c:pt>
                <c:pt idx="157">
                  <c:v>4.4081157565622044</c:v>
                </c:pt>
                <c:pt idx="158">
                  <c:v>4.2576246105919004</c:v>
                </c:pt>
                <c:pt idx="159">
                  <c:v>4.4703704282921635</c:v>
                </c:pt>
                <c:pt idx="160">
                  <c:v>3.5265809776868733</c:v>
                </c:pt>
                <c:pt idx="161">
                  <c:v>3.0024085106382983</c:v>
                </c:pt>
                <c:pt idx="162">
                  <c:v>4.7018660508083139</c:v>
                </c:pt>
                <c:pt idx="163">
                  <c:v>2.4693707602339177</c:v>
                </c:pt>
                <c:pt idx="164">
                  <c:v>3.2086808510638298</c:v>
                </c:pt>
                <c:pt idx="165">
                  <c:v>3.0922776025236591</c:v>
                </c:pt>
                <c:pt idx="166">
                  <c:v>3.9109958506224065</c:v>
                </c:pt>
                <c:pt idx="167">
                  <c:v>3.7713405263688613</c:v>
                </c:pt>
                <c:pt idx="168">
                  <c:v>3.3233804668026288</c:v>
                </c:pt>
                <c:pt idx="169">
                  <c:v>3.5308765768493293</c:v>
                </c:pt>
                <c:pt idx="170">
                  <c:v>2.8387388235294115</c:v>
                </c:pt>
                <c:pt idx="171">
                  <c:v>4.4701345298047857</c:v>
                </c:pt>
                <c:pt idx="172">
                  <c:v>3.9217579776212177</c:v>
                </c:pt>
                <c:pt idx="173">
                  <c:v>3.9555432340513241</c:v>
                </c:pt>
                <c:pt idx="174">
                  <c:v>3.4144591051890369</c:v>
                </c:pt>
                <c:pt idx="175">
                  <c:v>3.2501724137931025</c:v>
                </c:pt>
                <c:pt idx="177">
                  <c:v>8.0260173973938826</c:v>
                </c:pt>
                <c:pt idx="178">
                  <c:v>4.3240499977599569</c:v>
                </c:pt>
                <c:pt idx="180">
                  <c:v>4.6466834112149531</c:v>
                </c:pt>
                <c:pt idx="182">
                  <c:v>6.3226511028261898</c:v>
                </c:pt>
                <c:pt idx="183">
                  <c:v>5.9666184397163118</c:v>
                </c:pt>
                <c:pt idx="184">
                  <c:v>0.47889376443418014</c:v>
                </c:pt>
                <c:pt idx="185">
                  <c:v>5.0563306042884975</c:v>
                </c:pt>
                <c:pt idx="186">
                  <c:v>7.2309371785822325</c:v>
                </c:pt>
                <c:pt idx="187">
                  <c:v>7.3738927444794964</c:v>
                </c:pt>
                <c:pt idx="188">
                  <c:v>6.101153526970954</c:v>
                </c:pt>
                <c:pt idx="189">
                  <c:v>6.6606739941514554</c:v>
                </c:pt>
                <c:pt idx="190">
                  <c:v>5.8436818490822571</c:v>
                </c:pt>
                <c:pt idx="191">
                  <c:v>7.39657765667575</c:v>
                </c:pt>
                <c:pt idx="192">
                  <c:v>7.6427583710407241</c:v>
                </c:pt>
                <c:pt idx="193">
                  <c:v>5.4088903915303108</c:v>
                </c:pt>
                <c:pt idx="194">
                  <c:v>4.2264363862411933</c:v>
                </c:pt>
                <c:pt idx="195">
                  <c:v>4.6860364835617849</c:v>
                </c:pt>
                <c:pt idx="196">
                  <c:v>4.8684632217527897</c:v>
                </c:pt>
                <c:pt idx="197">
                  <c:v>9.3929982758620678</c:v>
                </c:pt>
                <c:pt idx="199">
                  <c:v>0.66249920636493165</c:v>
                </c:pt>
                <c:pt idx="200">
                  <c:v>0.48645562474799525</c:v>
                </c:pt>
                <c:pt idx="201">
                  <c:v>0.82240965607503813</c:v>
                </c:pt>
                <c:pt idx="202">
                  <c:v>0.80748052959501571</c:v>
                </c:pt>
                <c:pt idx="203">
                  <c:v>0.8040234583259287</c:v>
                </c:pt>
                <c:pt idx="205">
                  <c:v>1.0008028368794326</c:v>
                </c:pt>
                <c:pt idx="206">
                  <c:v>1.5019849884526557</c:v>
                </c:pt>
                <c:pt idx="207">
                  <c:v>1.2934799220272899</c:v>
                </c:pt>
                <c:pt idx="208">
                  <c:v>0.88961056771200964</c:v>
                </c:pt>
                <c:pt idx="209">
                  <c:v>1.7443617245005258</c:v>
                </c:pt>
                <c:pt idx="210">
                  <c:v>0.54753941908713688</c:v>
                </c:pt>
                <c:pt idx="211">
                  <c:v>0.58547020268226269</c:v>
                </c:pt>
                <c:pt idx="212">
                  <c:v>1.3242261500113301</c:v>
                </c:pt>
                <c:pt idx="213">
                  <c:v>0.73052618831365423</c:v>
                </c:pt>
                <c:pt idx="216">
                  <c:v>1.6327637795275589</c:v>
                </c:pt>
                <c:pt idx="217">
                  <c:v>0.58284035865196326</c:v>
                </c:pt>
                <c:pt idx="218">
                  <c:v>0.63714787130321748</c:v>
                </c:pt>
                <c:pt idx="219">
                  <c:v>0.87754655172413776</c:v>
                </c:pt>
                <c:pt idx="221">
                  <c:v>1.465862756921517</c:v>
                </c:pt>
                <c:pt idx="222">
                  <c:v>2.9187337484879716</c:v>
                </c:pt>
                <c:pt idx="223">
                  <c:v>3.0593639205991421</c:v>
                </c:pt>
                <c:pt idx="224">
                  <c:v>3.2078999221183802</c:v>
                </c:pt>
                <c:pt idx="225">
                  <c:v>3.1196110183046031</c:v>
                </c:pt>
                <c:pt idx="226">
                  <c:v>1.4347041288486091</c:v>
                </c:pt>
                <c:pt idx="227">
                  <c:v>2.8725333333333332</c:v>
                </c:pt>
                <c:pt idx="228">
                  <c:v>4.4406512702078524</c:v>
                </c:pt>
                <c:pt idx="229">
                  <c:v>2.2047953216374263</c:v>
                </c:pt>
                <c:pt idx="230">
                  <c:v>2.7600738126449533</c:v>
                </c:pt>
                <c:pt idx="231">
                  <c:v>2.9336992639327026</c:v>
                </c:pt>
                <c:pt idx="232">
                  <c:v>2.50303734439834</c:v>
                </c:pt>
                <c:pt idx="233">
                  <c:v>2.9197475042855698</c:v>
                </c:pt>
                <c:pt idx="234">
                  <c:v>3.6907464309993205</c:v>
                </c:pt>
                <c:pt idx="235">
                  <c:v>3.1351748915127664</c:v>
                </c:pt>
                <c:pt idx="236">
                  <c:v>3.0571033484162897</c:v>
                </c:pt>
                <c:pt idx="237">
                  <c:v>2.3468896543138151</c:v>
                </c:pt>
                <c:pt idx="238">
                  <c:v>3.3905238292581843</c:v>
                </c:pt>
                <c:pt idx="239">
                  <c:v>3.4115588993094916</c:v>
                </c:pt>
                <c:pt idx="240">
                  <c:v>4.3783494745964688</c:v>
                </c:pt>
                <c:pt idx="241">
                  <c:v>1.8200965517241379</c:v>
                </c:pt>
                <c:pt idx="243">
                  <c:v>3.2438521239068061</c:v>
                </c:pt>
                <c:pt idx="244">
                  <c:v>4.1618981228439589</c:v>
                </c:pt>
                <c:pt idx="245">
                  <c:v>2.9935711481131388</c:v>
                </c:pt>
                <c:pt idx="246">
                  <c:v>3.3987589563862928</c:v>
                </c:pt>
                <c:pt idx="247">
                  <c:v>3.3447375866358633</c:v>
                </c:pt>
                <c:pt idx="248">
                  <c:v>2.8591972245716515</c:v>
                </c:pt>
                <c:pt idx="249">
                  <c:v>3.8045787234042554</c:v>
                </c:pt>
                <c:pt idx="250">
                  <c:v>3.8529180138568129</c:v>
                </c:pt>
                <c:pt idx="251">
                  <c:v>2.5869598440545798</c:v>
                </c:pt>
                <c:pt idx="252">
                  <c:v>3.246698396692548</c:v>
                </c:pt>
                <c:pt idx="253">
                  <c:v>3.2508559411146161</c:v>
                </c:pt>
                <c:pt idx="254">
                  <c:v>3.050576763485477</c:v>
                </c:pt>
                <c:pt idx="255">
                  <c:v>3.2238878693153166</c:v>
                </c:pt>
                <c:pt idx="256">
                  <c:v>3.2123163380920006</c:v>
                </c:pt>
                <c:pt idx="257">
                  <c:v>3.4395608033101217</c:v>
                </c:pt>
                <c:pt idx="258">
                  <c:v>2.984315173453997</c:v>
                </c:pt>
                <c:pt idx="259">
                  <c:v>2.5263576867025188</c:v>
                </c:pt>
                <c:pt idx="260">
                  <c:v>3.4686464981351013</c:v>
                </c:pt>
                <c:pt idx="261">
                  <c:v>3.3416180562712556</c:v>
                </c:pt>
                <c:pt idx="262">
                  <c:v>5.3912512187195318</c:v>
                </c:pt>
                <c:pt idx="263">
                  <c:v>2.3726258620689649</c:v>
                </c:pt>
                <c:pt idx="265">
                  <c:v>3.8781129431337824</c:v>
                </c:pt>
                <c:pt idx="268">
                  <c:v>2.4738267133956389</c:v>
                </c:pt>
                <c:pt idx="270">
                  <c:v>5.3044427972585693</c:v>
                </c:pt>
                <c:pt idx="271">
                  <c:v>2.704459574468085</c:v>
                </c:pt>
                <c:pt idx="272">
                  <c:v>3.2869526558891455</c:v>
                </c:pt>
                <c:pt idx="273">
                  <c:v>1.587452631578947</c:v>
                </c:pt>
                <c:pt idx="274">
                  <c:v>2.2734492285973582</c:v>
                </c:pt>
                <c:pt idx="275">
                  <c:v>2.0615184016824397</c:v>
                </c:pt>
                <c:pt idx="276">
                  <c:v>2.346597510373444</c:v>
                </c:pt>
                <c:pt idx="277">
                  <c:v>2.8817299586568517</c:v>
                </c:pt>
                <c:pt idx="278">
                  <c:v>2.6997126671198735</c:v>
                </c:pt>
                <c:pt idx="279">
                  <c:v>2.9525433444343525</c:v>
                </c:pt>
                <c:pt idx="280">
                  <c:v>2.0380688989441929</c:v>
                </c:pt>
                <c:pt idx="281">
                  <c:v>2.4711367536598408</c:v>
                </c:pt>
                <c:pt idx="282">
                  <c:v>3.1874048901782013</c:v>
                </c:pt>
                <c:pt idx="283">
                  <c:v>0.78489168298464385</c:v>
                </c:pt>
                <c:pt idx="284">
                  <c:v>9.0916100097497576</c:v>
                </c:pt>
                <c:pt idx="285">
                  <c:v>3.510186206896551</c:v>
                </c:pt>
                <c:pt idx="287">
                  <c:v>1.8262647917553201</c:v>
                </c:pt>
                <c:pt idx="288">
                  <c:v>3.6754424980959639</c:v>
                </c:pt>
                <c:pt idx="289">
                  <c:v>3.1251566930851449</c:v>
                </c:pt>
                <c:pt idx="290">
                  <c:v>3.4501440809968851</c:v>
                </c:pt>
                <c:pt idx="291">
                  <c:v>3.1517719566376403</c:v>
                </c:pt>
                <c:pt idx="292">
                  <c:v>2.0490227718650433</c:v>
                </c:pt>
                <c:pt idx="293">
                  <c:v>2.4676283687943261</c:v>
                </c:pt>
                <c:pt idx="294">
                  <c:v>3.3740242494226327</c:v>
                </c:pt>
                <c:pt idx="295">
                  <c:v>2.0872062378167633</c:v>
                </c:pt>
                <c:pt idx="296">
                  <c:v>2.9273510134113141</c:v>
                </c:pt>
                <c:pt idx="297">
                  <c:v>3.0922776025236591</c:v>
                </c:pt>
                <c:pt idx="298">
                  <c:v>3.3634564315352695</c:v>
                </c:pt>
                <c:pt idx="299">
                  <c:v>3.0642141776746996</c:v>
                </c:pt>
                <c:pt idx="300">
                  <c:v>3.6480294584183093</c:v>
                </c:pt>
                <c:pt idx="301">
                  <c:v>3.036249470178626</c:v>
                </c:pt>
                <c:pt idx="302">
                  <c:v>3.0571033484162897</c:v>
                </c:pt>
                <c:pt idx="303">
                  <c:v>3.556228087948464</c:v>
                </c:pt>
                <c:pt idx="304">
                  <c:v>3.3124011603812682</c:v>
                </c:pt>
                <c:pt idx="305">
                  <c:v>3.5980678140781195</c:v>
                </c:pt>
                <c:pt idx="306">
                  <c:v>2.4342316108763948</c:v>
                </c:pt>
                <c:pt idx="307">
                  <c:v>3.0226603448275857</c:v>
                </c:pt>
                <c:pt idx="309">
                  <c:v>8.6493231715219618</c:v>
                </c:pt>
                <c:pt idx="310">
                  <c:v>6.2698724967519386</c:v>
                </c:pt>
                <c:pt idx="311">
                  <c:v>9.0465062168254189</c:v>
                </c:pt>
                <c:pt idx="312">
                  <c:v>8.7354711838006232</c:v>
                </c:pt>
                <c:pt idx="313">
                  <c:v>8.9085799182512897</c:v>
                </c:pt>
                <c:pt idx="314">
                  <c:v>7.8354584721347011</c:v>
                </c:pt>
                <c:pt idx="315">
                  <c:v>9.9469106382978723</c:v>
                </c:pt>
                <c:pt idx="316">
                  <c:v>11.31930715935335</c:v>
                </c:pt>
                <c:pt idx="317">
                  <c:v>12.582031968810913</c:v>
                </c:pt>
                <c:pt idx="318">
                  <c:v>10.143081173742059</c:v>
                </c:pt>
                <c:pt idx="319">
                  <c:v>9.1182544689800213</c:v>
                </c:pt>
                <c:pt idx="320">
                  <c:v>8.7606307053941901</c:v>
                </c:pt>
                <c:pt idx="321">
                  <c:v>9.3371092064132295</c:v>
                </c:pt>
                <c:pt idx="322">
                  <c:v>9.1243453433038759</c:v>
                </c:pt>
                <c:pt idx="323">
                  <c:v>9.6109851650015141</c:v>
                </c:pt>
                <c:pt idx="324">
                  <c:v>9.4624627450980388</c:v>
                </c:pt>
                <c:pt idx="325">
                  <c:v>7.6315329464981012</c:v>
                </c:pt>
                <c:pt idx="326">
                  <c:v>8.5466199751346856</c:v>
                </c:pt>
                <c:pt idx="327">
                  <c:v>10.257990312274552</c:v>
                </c:pt>
                <c:pt idx="328">
                  <c:v>8.4217878886361177</c:v>
                </c:pt>
                <c:pt idx="329">
                  <c:v>9.3279948275862061</c:v>
                </c:pt>
                <c:pt idx="331">
                  <c:v>17.167729218342249</c:v>
                </c:pt>
                <c:pt idx="332">
                  <c:v>11.945188118811883</c:v>
                </c:pt>
                <c:pt idx="333">
                  <c:v>11.086082163891513</c:v>
                </c:pt>
                <c:pt idx="334">
                  <c:v>10.915668613707163</c:v>
                </c:pt>
                <c:pt idx="335">
                  <c:v>11.288489354896038</c:v>
                </c:pt>
                <c:pt idx="336">
                  <c:v>12.11655371307126</c:v>
                </c:pt>
                <c:pt idx="337">
                  <c:v>15.905889361702128</c:v>
                </c:pt>
                <c:pt idx="338">
                  <c:v>19.329893764434182</c:v>
                </c:pt>
                <c:pt idx="339">
                  <c:v>18.52028070175438</c:v>
                </c:pt>
                <c:pt idx="340">
                  <c:v>12.682653221740445</c:v>
                </c:pt>
                <c:pt idx="341">
                  <c:v>13.796315457413248</c:v>
                </c:pt>
                <c:pt idx="342">
                  <c:v>17.208381742738588</c:v>
                </c:pt>
                <c:pt idx="343">
                  <c:v>12.507772511848339</c:v>
                </c:pt>
                <c:pt idx="344">
                  <c:v>14.455423521414005</c:v>
                </c:pt>
                <c:pt idx="345">
                  <c:v>13.385370471288727</c:v>
                </c:pt>
                <c:pt idx="346">
                  <c:v>14.775999517345399</c:v>
                </c:pt>
                <c:pt idx="347">
                  <c:v>11.629528498787987</c:v>
                </c:pt>
                <c:pt idx="348">
                  <c:v>10.780928305014504</c:v>
                </c:pt>
                <c:pt idx="349">
                  <c:v>16.373928475729155</c:v>
                </c:pt>
                <c:pt idx="350">
                  <c:v>12.16298949192937</c:v>
                </c:pt>
                <c:pt idx="351">
                  <c:v>15.763336206896547</c:v>
                </c:pt>
                <c:pt idx="353">
                  <c:v>3.0763346784935908</c:v>
                </c:pt>
                <c:pt idx="354">
                  <c:v>4.9726574974239508</c:v>
                </c:pt>
                <c:pt idx="356">
                  <c:v>5.9166300623052965</c:v>
                </c:pt>
                <c:pt idx="358">
                  <c:v>3.3647795277514851</c:v>
                </c:pt>
                <c:pt idx="359">
                  <c:v>4.9352567375886522</c:v>
                </c:pt>
                <c:pt idx="360">
                  <c:v>0.50066166281755198</c:v>
                </c:pt>
                <c:pt idx="361">
                  <c:v>2.7045489278752428</c:v>
                </c:pt>
                <c:pt idx="362">
                  <c:v>5.2312142785116462</c:v>
                </c:pt>
                <c:pt idx="363">
                  <c:v>4.4401934805467924</c:v>
                </c:pt>
                <c:pt idx="364">
                  <c:v>3.8327759336099585</c:v>
                </c:pt>
                <c:pt idx="365">
                  <c:v>5.2996458606433388</c:v>
                </c:pt>
                <c:pt idx="366">
                  <c:v>4.0922859732608208</c:v>
                </c:pt>
                <c:pt idx="367">
                  <c:v>5.1517315571702493</c:v>
                </c:pt>
                <c:pt idx="368">
                  <c:v>3.0571033484162897</c:v>
                </c:pt>
                <c:pt idx="369">
                  <c:v>4.2299234710691351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3A-7E40-97D4-25A6A61086B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'Figure 4'!$C$58:$C$427</c:f>
              <c:numCache>
                <c:formatCode>General</c:formatCode>
                <c:ptCount val="370"/>
                <c:pt idx="0">
                  <c:v>1</c:v>
                </c:pt>
                <c:pt idx="1">
                  <c:v>0.91422427085220848</c:v>
                </c:pt>
                <c:pt idx="2">
                  <c:v>1.1092552371536615</c:v>
                </c:pt>
                <c:pt idx="3">
                  <c:v>0.90509086536324279</c:v>
                </c:pt>
                <c:pt idx="4">
                  <c:v>1.1518250285270124</c:v>
                </c:pt>
                <c:pt idx="5">
                  <c:v>1.1352718822302965</c:v>
                </c:pt>
                <c:pt idx="6">
                  <c:v>0.84341792684094175</c:v>
                </c:pt>
                <c:pt idx="7">
                  <c:v>0.95247280821274249</c:v>
                </c:pt>
                <c:pt idx="8">
                  <c:v>0.92081694031705075</c:v>
                </c:pt>
                <c:pt idx="9">
                  <c:v>1.0814062912931406</c:v>
                </c:pt>
                <c:pt idx="10">
                  <c:v>0.97667936161670732</c:v>
                </c:pt>
                <c:pt idx="11">
                  <c:v>0.85825339279728574</c:v>
                </c:pt>
                <c:pt idx="12">
                  <c:v>1.0802308236197782</c:v>
                </c:pt>
                <c:pt idx="13">
                  <c:v>0.88260484952796092</c:v>
                </c:pt>
                <c:pt idx="14">
                  <c:v>1.094012406990631</c:v>
                </c:pt>
                <c:pt idx="15">
                  <c:v>0.87185347707169247</c:v>
                </c:pt>
                <c:pt idx="16">
                  <c:v>0.94333349190573512</c:v>
                </c:pt>
                <c:pt idx="17">
                  <c:v>0.89024357908671481</c:v>
                </c:pt>
                <c:pt idx="18">
                  <c:v>1.0021634627100466</c:v>
                </c:pt>
                <c:pt idx="19">
                  <c:v>0.89181151630791589</c:v>
                </c:pt>
                <c:pt idx="20">
                  <c:v>0.95654051890356195</c:v>
                </c:pt>
                <c:pt idx="21">
                  <c:v>1.082267706636872</c:v>
                </c:pt>
                <c:pt idx="22">
                  <c:v>2</c:v>
                </c:pt>
                <c:pt idx="23">
                  <c:v>2.1390398277823026</c:v>
                </c:pt>
                <c:pt idx="24">
                  <c:v>1.8711110118126144</c:v>
                </c:pt>
                <c:pt idx="25">
                  <c:v>2.0265196851477585</c:v>
                </c:pt>
                <c:pt idx="26">
                  <c:v>1.9818943972917191</c:v>
                </c:pt>
                <c:pt idx="27">
                  <c:v>1.8791181007050541</c:v>
                </c:pt>
                <c:pt idx="28">
                  <c:v>2.0587321620298105</c:v>
                </c:pt>
                <c:pt idx="29">
                  <c:v>1.9650997001136334</c:v>
                </c:pt>
                <c:pt idx="30">
                  <c:v>2.1286833131397085</c:v>
                </c:pt>
                <c:pt idx="31">
                  <c:v>1.8784579677037483</c:v>
                </c:pt>
                <c:pt idx="32">
                  <c:v>2.1628605088358959</c:v>
                </c:pt>
                <c:pt idx="33">
                  <c:v>2.1399147753456504</c:v>
                </c:pt>
                <c:pt idx="34">
                  <c:v>2.0002515602461548</c:v>
                </c:pt>
                <c:pt idx="35">
                  <c:v>1.876284986651048</c:v>
                </c:pt>
                <c:pt idx="36">
                  <c:v>1.920884398555448</c:v>
                </c:pt>
                <c:pt idx="37">
                  <c:v>2.1318459748922849</c:v>
                </c:pt>
                <c:pt idx="38">
                  <c:v>2.0118453624391668</c:v>
                </c:pt>
                <c:pt idx="39">
                  <c:v>1.9431910426273709</c:v>
                </c:pt>
                <c:pt idx="40">
                  <c:v>1.9996998412277744</c:v>
                </c:pt>
                <c:pt idx="41">
                  <c:v>1.9729080348625025</c:v>
                </c:pt>
                <c:pt idx="42">
                  <c:v>1.9180979164562402</c:v>
                </c:pt>
                <c:pt idx="43">
                  <c:v>1.9077677330938039</c:v>
                </c:pt>
                <c:pt idx="44">
                  <c:v>3</c:v>
                </c:pt>
                <c:pt idx="45">
                  <c:v>3.1228587966259136</c:v>
                </c:pt>
                <c:pt idx="46">
                  <c:v>3.0095056174777457</c:v>
                </c:pt>
                <c:pt idx="47">
                  <c:v>3.163570648124074</c:v>
                </c:pt>
                <c:pt idx="48">
                  <c:v>3.0031660515944232</c:v>
                </c:pt>
                <c:pt idx="49">
                  <c:v>2.9898239637122641</c:v>
                </c:pt>
                <c:pt idx="50">
                  <c:v>2.8565704281043711</c:v>
                </c:pt>
                <c:pt idx="51">
                  <c:v>2.8479288884030143</c:v>
                </c:pt>
                <c:pt idx="52">
                  <c:v>2.9742227908723038</c:v>
                </c:pt>
                <c:pt idx="53">
                  <c:v>3.000416671202164</c:v>
                </c:pt>
                <c:pt idx="54">
                  <c:v>3.0419152807085061</c:v>
                </c:pt>
                <c:pt idx="55">
                  <c:v>2.838280291653358</c:v>
                </c:pt>
                <c:pt idx="56">
                  <c:v>2.9660014504753351</c:v>
                </c:pt>
                <c:pt idx="57">
                  <c:v>2.9522386405609335</c:v>
                </c:pt>
                <c:pt idx="58">
                  <c:v>3.0125881814031286</c:v>
                </c:pt>
                <c:pt idx="59">
                  <c:v>2.9597580660156013</c:v>
                </c:pt>
                <c:pt idx="60">
                  <c:v>2.9160426117058562</c:v>
                </c:pt>
                <c:pt idx="61">
                  <c:v>3.0717415782158533</c:v>
                </c:pt>
                <c:pt idx="62">
                  <c:v>3.0874212753047021</c:v>
                </c:pt>
                <c:pt idx="63">
                  <c:v>2.8912610180154177</c:v>
                </c:pt>
                <c:pt idx="64">
                  <c:v>3.1051063570939572</c:v>
                </c:pt>
                <c:pt idx="65">
                  <c:v>3.1424140199504738</c:v>
                </c:pt>
                <c:pt idx="66">
                  <c:v>4</c:v>
                </c:pt>
                <c:pt idx="67">
                  <c:v>3.9160329058657184</c:v>
                </c:pt>
                <c:pt idx="68">
                  <c:v>3.9246530287174823</c:v>
                </c:pt>
                <c:pt idx="69">
                  <c:v>3.9460072449393446</c:v>
                </c:pt>
                <c:pt idx="70">
                  <c:v>4.1395501500285405</c:v>
                </c:pt>
                <c:pt idx="71">
                  <c:v>3.854427286633666</c:v>
                </c:pt>
                <c:pt idx="72">
                  <c:v>4.146171492790824</c:v>
                </c:pt>
                <c:pt idx="73">
                  <c:v>4.1043067339328649</c:v>
                </c:pt>
                <c:pt idx="74">
                  <c:v>3.8831999131816528</c:v>
                </c:pt>
                <c:pt idx="75">
                  <c:v>4.0578651961226404</c:v>
                </c:pt>
                <c:pt idx="76">
                  <c:v>3.9062382292754698</c:v>
                </c:pt>
                <c:pt idx="77">
                  <c:v>3.8704250491093073</c:v>
                </c:pt>
                <c:pt idx="78">
                  <c:v>4.1186691895669973</c:v>
                </c:pt>
                <c:pt idx="79">
                  <c:v>4.0404567685023345</c:v>
                </c:pt>
                <c:pt idx="80">
                  <c:v>3.9715918718193071</c:v>
                </c:pt>
                <c:pt idx="81">
                  <c:v>3.8467316571917864</c:v>
                </c:pt>
                <c:pt idx="82">
                  <c:v>4.1464992856782636</c:v>
                </c:pt>
                <c:pt idx="83">
                  <c:v>3.9036069385900678</c:v>
                </c:pt>
                <c:pt idx="84">
                  <c:v>4.1076358301153402</c:v>
                </c:pt>
                <c:pt idx="85">
                  <c:v>3.9278936120408403</c:v>
                </c:pt>
                <c:pt idx="86">
                  <c:v>4.0847033581728915</c:v>
                </c:pt>
                <c:pt idx="87">
                  <c:v>4.0773622494077744</c:v>
                </c:pt>
                <c:pt idx="88">
                  <c:v>5</c:v>
                </c:pt>
                <c:pt idx="89">
                  <c:v>4.8536897670161334</c:v>
                </c:pt>
                <c:pt idx="90">
                  <c:v>4.9857962314627571</c:v>
                </c:pt>
                <c:pt idx="91">
                  <c:v>4.8952210510828245</c:v>
                </c:pt>
                <c:pt idx="92">
                  <c:v>4.9530411937762056</c:v>
                </c:pt>
                <c:pt idx="93">
                  <c:v>5.0825566404919096</c:v>
                </c:pt>
                <c:pt idx="94">
                  <c:v>4.8584034289921343</c:v>
                </c:pt>
                <c:pt idx="95">
                  <c:v>4.8889645999335709</c:v>
                </c:pt>
                <c:pt idx="96">
                  <c:v>5.0670085424676659</c:v>
                </c:pt>
                <c:pt idx="97">
                  <c:v>5.1361917897441156</c:v>
                </c:pt>
                <c:pt idx="98">
                  <c:v>4.9736682674458272</c:v>
                </c:pt>
                <c:pt idx="99">
                  <c:v>5.166286781468874</c:v>
                </c:pt>
                <c:pt idx="100">
                  <c:v>4.9490486408009557</c:v>
                </c:pt>
                <c:pt idx="101">
                  <c:v>5.1421729305618324</c:v>
                </c:pt>
                <c:pt idx="102">
                  <c:v>4.8371394556081775</c:v>
                </c:pt>
                <c:pt idx="103">
                  <c:v>5.0585372246334375</c:v>
                </c:pt>
                <c:pt idx="104">
                  <c:v>5.140518883351743</c:v>
                </c:pt>
                <c:pt idx="105">
                  <c:v>5.111396087932591</c:v>
                </c:pt>
                <c:pt idx="106">
                  <c:v>5.0900722992790532</c:v>
                </c:pt>
                <c:pt idx="107">
                  <c:v>4.919914322716787</c:v>
                </c:pt>
                <c:pt idx="108">
                  <c:v>5.01861574797943</c:v>
                </c:pt>
                <c:pt idx="109">
                  <c:v>4.9890494781771029</c:v>
                </c:pt>
                <c:pt idx="110">
                  <c:v>6</c:v>
                </c:pt>
                <c:pt idx="111">
                  <c:v>6.0906423432911208</c:v>
                </c:pt>
                <c:pt idx="112">
                  <c:v>5.9817562516832998</c:v>
                </c:pt>
                <c:pt idx="113">
                  <c:v>5.8744415901772946</c:v>
                </c:pt>
                <c:pt idx="114">
                  <c:v>5.9086575461085937</c:v>
                </c:pt>
                <c:pt idx="115">
                  <c:v>6.1441450107760982</c:v>
                </c:pt>
                <c:pt idx="116">
                  <c:v>6.0844150875210827</c:v>
                </c:pt>
                <c:pt idx="117">
                  <c:v>5.8995056184440315</c:v>
                </c:pt>
                <c:pt idx="118">
                  <c:v>5.9964074479142226</c:v>
                </c:pt>
                <c:pt idx="119">
                  <c:v>6.0779253592265032</c:v>
                </c:pt>
                <c:pt idx="120">
                  <c:v>5.9700066397384743</c:v>
                </c:pt>
                <c:pt idx="121">
                  <c:v>5.9593762621252271</c:v>
                </c:pt>
                <c:pt idx="122">
                  <c:v>6.0266121855193289</c:v>
                </c:pt>
                <c:pt idx="123">
                  <c:v>6.0557920358182002</c:v>
                </c:pt>
                <c:pt idx="124">
                  <c:v>5.8856110881588348</c:v>
                </c:pt>
                <c:pt idx="125">
                  <c:v>6.0668646434936502</c:v>
                </c:pt>
                <c:pt idx="126">
                  <c:v>5.8366156548696644</c:v>
                </c:pt>
                <c:pt idx="127">
                  <c:v>6.040213820374575</c:v>
                </c:pt>
                <c:pt idx="128">
                  <c:v>5.9508814712314804</c:v>
                </c:pt>
                <c:pt idx="129">
                  <c:v>6.0287994905794084</c:v>
                </c:pt>
                <c:pt idx="130">
                  <c:v>6.087542791225899</c:v>
                </c:pt>
                <c:pt idx="131">
                  <c:v>5.9773687925929968</c:v>
                </c:pt>
                <c:pt idx="132">
                  <c:v>7</c:v>
                </c:pt>
                <c:pt idx="133">
                  <c:v>7.1010934414619404</c:v>
                </c:pt>
                <c:pt idx="134">
                  <c:v>6.8924510398434879</c:v>
                </c:pt>
                <c:pt idx="135">
                  <c:v>6.980138485938352</c:v>
                </c:pt>
                <c:pt idx="136">
                  <c:v>6.8978389911938649</c:v>
                </c:pt>
                <c:pt idx="137">
                  <c:v>7.037294516534442</c:v>
                </c:pt>
                <c:pt idx="138">
                  <c:v>7.0697579398953918</c:v>
                </c:pt>
                <c:pt idx="139">
                  <c:v>7.0925556645249204</c:v>
                </c:pt>
                <c:pt idx="140">
                  <c:v>6.9863635784407618</c:v>
                </c:pt>
                <c:pt idx="141">
                  <c:v>7.0578331510566654</c:v>
                </c:pt>
                <c:pt idx="142">
                  <c:v>7.0442908304301266</c:v>
                </c:pt>
                <c:pt idx="143">
                  <c:v>7.0742834827302978</c:v>
                </c:pt>
                <c:pt idx="144">
                  <c:v>7.0956535013951969</c:v>
                </c:pt>
                <c:pt idx="145">
                  <c:v>7.1521412486592579</c:v>
                </c:pt>
                <c:pt idx="146">
                  <c:v>6.9275107628436121</c:v>
                </c:pt>
                <c:pt idx="147">
                  <c:v>6.972039372072584</c:v>
                </c:pt>
                <c:pt idx="148">
                  <c:v>7.0021788287066338</c:v>
                </c:pt>
                <c:pt idx="149">
                  <c:v>6.966845508881188</c:v>
                </c:pt>
                <c:pt idx="150">
                  <c:v>7.1126298069968454</c:v>
                </c:pt>
                <c:pt idx="151">
                  <c:v>7.1460432064360457</c:v>
                </c:pt>
                <c:pt idx="152">
                  <c:v>7.1405355513681785</c:v>
                </c:pt>
                <c:pt idx="153">
                  <c:v>6.9959778284646585</c:v>
                </c:pt>
                <c:pt idx="154">
                  <c:v>8</c:v>
                </c:pt>
                <c:pt idx="155">
                  <c:v>7.9580853668687492</c:v>
                </c:pt>
                <c:pt idx="156">
                  <c:v>8.1606343233130776</c:v>
                </c:pt>
                <c:pt idx="157">
                  <c:v>7.907187666657487</c:v>
                </c:pt>
                <c:pt idx="158">
                  <c:v>8.0847678373584024</c:v>
                </c:pt>
                <c:pt idx="159">
                  <c:v>8.011525680729509</c:v>
                </c:pt>
                <c:pt idx="160">
                  <c:v>8.1650195418730362</c:v>
                </c:pt>
                <c:pt idx="161">
                  <c:v>8.0187919919174941</c:v>
                </c:pt>
                <c:pt idx="162">
                  <c:v>7.9326617966414554</c:v>
                </c:pt>
                <c:pt idx="163">
                  <c:v>8.0846513307904662</c:v>
                </c:pt>
                <c:pt idx="164">
                  <c:v>7.9467766723501256</c:v>
                </c:pt>
                <c:pt idx="165">
                  <c:v>8.117939849259372</c:v>
                </c:pt>
                <c:pt idx="166">
                  <c:v>7.9727183490837623</c:v>
                </c:pt>
                <c:pt idx="167">
                  <c:v>7.8347446241463805</c:v>
                </c:pt>
                <c:pt idx="168">
                  <c:v>7.8446175875928361</c:v>
                </c:pt>
                <c:pt idx="169">
                  <c:v>7.9588005062143683</c:v>
                </c:pt>
                <c:pt idx="170">
                  <c:v>8.008876869767688</c:v>
                </c:pt>
                <c:pt idx="171">
                  <c:v>8.1334711516483349</c:v>
                </c:pt>
                <c:pt idx="172">
                  <c:v>8.0868982988419269</c:v>
                </c:pt>
                <c:pt idx="173">
                  <c:v>7.8409459465423055</c:v>
                </c:pt>
                <c:pt idx="174">
                  <c:v>8.0853329766385826</c:v>
                </c:pt>
                <c:pt idx="175">
                  <c:v>8.1402804536060334</c:v>
                </c:pt>
                <c:pt idx="176">
                  <c:v>9</c:v>
                </c:pt>
                <c:pt idx="177">
                  <c:v>8.931413228960972</c:v>
                </c:pt>
                <c:pt idx="178">
                  <c:v>9.0297891092713378</c:v>
                </c:pt>
                <c:pt idx="179">
                  <c:v>9.1074305321999329</c:v>
                </c:pt>
                <c:pt idx="180">
                  <c:v>8.9811644047360595</c:v>
                </c:pt>
                <c:pt idx="181">
                  <c:v>8.9824894655644343</c:v>
                </c:pt>
                <c:pt idx="182">
                  <c:v>8.9422776900770646</c:v>
                </c:pt>
                <c:pt idx="183">
                  <c:v>9.0646133552230896</c:v>
                </c:pt>
                <c:pt idx="184">
                  <c:v>9.0979178317688589</c:v>
                </c:pt>
                <c:pt idx="185">
                  <c:v>9.0502027035160069</c:v>
                </c:pt>
                <c:pt idx="186">
                  <c:v>8.9953358209687568</c:v>
                </c:pt>
                <c:pt idx="187">
                  <c:v>9.1539854608622164</c:v>
                </c:pt>
                <c:pt idx="188">
                  <c:v>8.8797597201247669</c:v>
                </c:pt>
                <c:pt idx="189">
                  <c:v>9.0617568071478551</c:v>
                </c:pt>
                <c:pt idx="190">
                  <c:v>8.8745547916743526</c:v>
                </c:pt>
                <c:pt idx="191">
                  <c:v>9.1634388870741912</c:v>
                </c:pt>
                <c:pt idx="192">
                  <c:v>8.9316414208073454</c:v>
                </c:pt>
                <c:pt idx="193">
                  <c:v>9.1383097695369848</c:v>
                </c:pt>
                <c:pt idx="194">
                  <c:v>8.8642843698890044</c:v>
                </c:pt>
                <c:pt idx="195">
                  <c:v>8.9380383773877945</c:v>
                </c:pt>
                <c:pt idx="196">
                  <c:v>9.164511725158393</c:v>
                </c:pt>
                <c:pt idx="197">
                  <c:v>8.9294945049898971</c:v>
                </c:pt>
                <c:pt idx="198">
                  <c:v>10</c:v>
                </c:pt>
                <c:pt idx="199">
                  <c:v>9.957991004332948</c:v>
                </c:pt>
                <c:pt idx="200">
                  <c:v>9.882570851194739</c:v>
                </c:pt>
                <c:pt idx="201">
                  <c:v>10.132615107878967</c:v>
                </c:pt>
                <c:pt idx="202">
                  <c:v>10.133922799096187</c:v>
                </c:pt>
                <c:pt idx="203">
                  <c:v>10.152213756405043</c:v>
                </c:pt>
                <c:pt idx="204">
                  <c:v>9.9985376605570906</c:v>
                </c:pt>
                <c:pt idx="205">
                  <c:v>10.028786776928429</c:v>
                </c:pt>
                <c:pt idx="206">
                  <c:v>10.05228023819045</c:v>
                </c:pt>
                <c:pt idx="207">
                  <c:v>10.087112777875447</c:v>
                </c:pt>
                <c:pt idx="208">
                  <c:v>9.9481212045979959</c:v>
                </c:pt>
                <c:pt idx="209">
                  <c:v>10.053217754346988</c:v>
                </c:pt>
                <c:pt idx="210">
                  <c:v>10.146024426875481</c:v>
                </c:pt>
                <c:pt idx="211">
                  <c:v>9.8821567805159507</c:v>
                </c:pt>
                <c:pt idx="212">
                  <c:v>9.9648475279526174</c:v>
                </c:pt>
                <c:pt idx="213">
                  <c:v>10.122444237815657</c:v>
                </c:pt>
                <c:pt idx="214">
                  <c:v>9.9927056347846168</c:v>
                </c:pt>
                <c:pt idx="215">
                  <c:v>10.058787814412609</c:v>
                </c:pt>
                <c:pt idx="216">
                  <c:v>9.9470820926562613</c:v>
                </c:pt>
                <c:pt idx="217">
                  <c:v>10.142690810852294</c:v>
                </c:pt>
                <c:pt idx="218">
                  <c:v>10.007007507548577</c:v>
                </c:pt>
                <c:pt idx="219">
                  <c:v>9.9723790455118113</c:v>
                </c:pt>
                <c:pt idx="220">
                  <c:v>11</c:v>
                </c:pt>
                <c:pt idx="221">
                  <c:v>11.079334485013378</c:v>
                </c:pt>
                <c:pt idx="222">
                  <c:v>11.079283447359881</c:v>
                </c:pt>
                <c:pt idx="223">
                  <c:v>10.985925009702221</c:v>
                </c:pt>
                <c:pt idx="224">
                  <c:v>10.89658398083796</c:v>
                </c:pt>
                <c:pt idx="225">
                  <c:v>10.921843553935222</c:v>
                </c:pt>
                <c:pt idx="226">
                  <c:v>11.056231937498088</c:v>
                </c:pt>
                <c:pt idx="227">
                  <c:v>10.877350231560008</c:v>
                </c:pt>
                <c:pt idx="228">
                  <c:v>11.101547898032885</c:v>
                </c:pt>
                <c:pt idx="229">
                  <c:v>10.893640236852626</c:v>
                </c:pt>
                <c:pt idx="230">
                  <c:v>10.942838939798218</c:v>
                </c:pt>
                <c:pt idx="231">
                  <c:v>10.837123274371461</c:v>
                </c:pt>
                <c:pt idx="232">
                  <c:v>10.992446183159579</c:v>
                </c:pt>
                <c:pt idx="233">
                  <c:v>10.993687356520191</c:v>
                </c:pt>
                <c:pt idx="234">
                  <c:v>11.14228544708631</c:v>
                </c:pt>
                <c:pt idx="235">
                  <c:v>11.01532699166583</c:v>
                </c:pt>
                <c:pt idx="236">
                  <c:v>10.853036475500407</c:v>
                </c:pt>
                <c:pt idx="237">
                  <c:v>11.06268755415295</c:v>
                </c:pt>
                <c:pt idx="238">
                  <c:v>11.110826485758041</c:v>
                </c:pt>
                <c:pt idx="239">
                  <c:v>10.8727160653791</c:v>
                </c:pt>
                <c:pt idx="240">
                  <c:v>10.877532706191017</c:v>
                </c:pt>
                <c:pt idx="241">
                  <c:v>10.96377770441307</c:v>
                </c:pt>
                <c:pt idx="242">
                  <c:v>12</c:v>
                </c:pt>
                <c:pt idx="243">
                  <c:v>11.894371228802312</c:v>
                </c:pt>
                <c:pt idx="244">
                  <c:v>12.076360885598815</c:v>
                </c:pt>
                <c:pt idx="245">
                  <c:v>11.944146949596149</c:v>
                </c:pt>
                <c:pt idx="246">
                  <c:v>11.848910143892599</c:v>
                </c:pt>
                <c:pt idx="247">
                  <c:v>12.043767541659612</c:v>
                </c:pt>
                <c:pt idx="248">
                  <c:v>12.163388532193684</c:v>
                </c:pt>
                <c:pt idx="249">
                  <c:v>12.098378700790779</c:v>
                </c:pt>
                <c:pt idx="250">
                  <c:v>12.160728960321583</c:v>
                </c:pt>
                <c:pt idx="251">
                  <c:v>12.078028550843394</c:v>
                </c:pt>
                <c:pt idx="252">
                  <c:v>11.918909557448151</c:v>
                </c:pt>
                <c:pt idx="253">
                  <c:v>12.012906629659154</c:v>
                </c:pt>
                <c:pt idx="254">
                  <c:v>12.132499647701456</c:v>
                </c:pt>
                <c:pt idx="255">
                  <c:v>12.083282003695627</c:v>
                </c:pt>
                <c:pt idx="256">
                  <c:v>11.968006071541627</c:v>
                </c:pt>
                <c:pt idx="257">
                  <c:v>12.107889490690109</c:v>
                </c:pt>
                <c:pt idx="258">
                  <c:v>12.014022042476023</c:v>
                </c:pt>
                <c:pt idx="259">
                  <c:v>11.91377694190119</c:v>
                </c:pt>
                <c:pt idx="260">
                  <c:v>11.86166256888079</c:v>
                </c:pt>
                <c:pt idx="261">
                  <c:v>11.868786900370791</c:v>
                </c:pt>
                <c:pt idx="262">
                  <c:v>12.000875637253623</c:v>
                </c:pt>
                <c:pt idx="263">
                  <c:v>11.998597545077297</c:v>
                </c:pt>
                <c:pt idx="264">
                  <c:v>13</c:v>
                </c:pt>
                <c:pt idx="265">
                  <c:v>13.068228174453894</c:v>
                </c:pt>
                <c:pt idx="266">
                  <c:v>13.138343031154234</c:v>
                </c:pt>
                <c:pt idx="267">
                  <c:v>12.973503196713715</c:v>
                </c:pt>
                <c:pt idx="268">
                  <c:v>12.884525766790993</c:v>
                </c:pt>
                <c:pt idx="269">
                  <c:v>12.834894660756005</c:v>
                </c:pt>
                <c:pt idx="270">
                  <c:v>12.955715381167389</c:v>
                </c:pt>
                <c:pt idx="271">
                  <c:v>13.104441397318588</c:v>
                </c:pt>
                <c:pt idx="272">
                  <c:v>13.141876995476228</c:v>
                </c:pt>
                <c:pt idx="273">
                  <c:v>12.847144166884256</c:v>
                </c:pt>
                <c:pt idx="274">
                  <c:v>13.116040391757956</c:v>
                </c:pt>
                <c:pt idx="275">
                  <c:v>12.957665441922778</c:v>
                </c:pt>
                <c:pt idx="276">
                  <c:v>13.081129040081644</c:v>
                </c:pt>
                <c:pt idx="277">
                  <c:v>13.134234828357538</c:v>
                </c:pt>
                <c:pt idx="278">
                  <c:v>12.895172101279526</c:v>
                </c:pt>
                <c:pt idx="279">
                  <c:v>13.004900163350902</c:v>
                </c:pt>
                <c:pt idx="280">
                  <c:v>13.133228538238287</c:v>
                </c:pt>
                <c:pt idx="281">
                  <c:v>12.949341084850591</c:v>
                </c:pt>
                <c:pt idx="282">
                  <c:v>13.125650551073608</c:v>
                </c:pt>
                <c:pt idx="283">
                  <c:v>13.149274038210663</c:v>
                </c:pt>
                <c:pt idx="284">
                  <c:v>13.133118735722787</c:v>
                </c:pt>
                <c:pt idx="285">
                  <c:v>13.124403933173623</c:v>
                </c:pt>
                <c:pt idx="286">
                  <c:v>14</c:v>
                </c:pt>
                <c:pt idx="287">
                  <c:v>13.904247464577875</c:v>
                </c:pt>
                <c:pt idx="288">
                  <c:v>14.044894041849421</c:v>
                </c:pt>
                <c:pt idx="289">
                  <c:v>13.881747505598611</c:v>
                </c:pt>
                <c:pt idx="290">
                  <c:v>13.969352889851354</c:v>
                </c:pt>
                <c:pt idx="291">
                  <c:v>14.109238012221791</c:v>
                </c:pt>
                <c:pt idx="292">
                  <c:v>13.896064828529962</c:v>
                </c:pt>
                <c:pt idx="293">
                  <c:v>14.051271789754271</c:v>
                </c:pt>
                <c:pt idx="294">
                  <c:v>14.055392181261622</c:v>
                </c:pt>
                <c:pt idx="295">
                  <c:v>13.850820253507358</c:v>
                </c:pt>
                <c:pt idx="296">
                  <c:v>13.933424517107268</c:v>
                </c:pt>
                <c:pt idx="297">
                  <c:v>13.914916250621856</c:v>
                </c:pt>
                <c:pt idx="298">
                  <c:v>14.113529213048436</c:v>
                </c:pt>
                <c:pt idx="299">
                  <c:v>14.037611776653167</c:v>
                </c:pt>
                <c:pt idx="300">
                  <c:v>14.065430820006226</c:v>
                </c:pt>
                <c:pt idx="301">
                  <c:v>14.155410743622811</c:v>
                </c:pt>
                <c:pt idx="302">
                  <c:v>14.161673379390658</c:v>
                </c:pt>
                <c:pt idx="303">
                  <c:v>14.138640508816843</c:v>
                </c:pt>
                <c:pt idx="304">
                  <c:v>14.053668492558744</c:v>
                </c:pt>
                <c:pt idx="305">
                  <c:v>13.880069516443861</c:v>
                </c:pt>
                <c:pt idx="306">
                  <c:v>14.104749388111745</c:v>
                </c:pt>
                <c:pt idx="307">
                  <c:v>13.888155482127059</c:v>
                </c:pt>
                <c:pt idx="308">
                  <c:v>15</c:v>
                </c:pt>
                <c:pt idx="309">
                  <c:v>15.102948229250858</c:v>
                </c:pt>
                <c:pt idx="310">
                  <c:v>15.15670946420423</c:v>
                </c:pt>
                <c:pt idx="311">
                  <c:v>15.013354964694216</c:v>
                </c:pt>
                <c:pt idx="312">
                  <c:v>15.132575153734557</c:v>
                </c:pt>
                <c:pt idx="313">
                  <c:v>15.133326930604445</c:v>
                </c:pt>
                <c:pt idx="314">
                  <c:v>14.95727841882902</c:v>
                </c:pt>
                <c:pt idx="315">
                  <c:v>15.00857818201343</c:v>
                </c:pt>
                <c:pt idx="316">
                  <c:v>14.889111708005741</c:v>
                </c:pt>
                <c:pt idx="317">
                  <c:v>14.895339853150395</c:v>
                </c:pt>
                <c:pt idx="318">
                  <c:v>15.017749096475189</c:v>
                </c:pt>
                <c:pt idx="319">
                  <c:v>14.908750509278329</c:v>
                </c:pt>
                <c:pt idx="320">
                  <c:v>15.049776981734686</c:v>
                </c:pt>
                <c:pt idx="321">
                  <c:v>14.935491668206286</c:v>
                </c:pt>
                <c:pt idx="322">
                  <c:v>15.128551653930693</c:v>
                </c:pt>
                <c:pt idx="323">
                  <c:v>14.919355984250775</c:v>
                </c:pt>
                <c:pt idx="324">
                  <c:v>14.897644289368561</c:v>
                </c:pt>
                <c:pt idx="325">
                  <c:v>15.130114739762238</c:v>
                </c:pt>
                <c:pt idx="326">
                  <c:v>14.94968783405586</c:v>
                </c:pt>
                <c:pt idx="327">
                  <c:v>14.85419698922273</c:v>
                </c:pt>
                <c:pt idx="328">
                  <c:v>14.95185011448684</c:v>
                </c:pt>
                <c:pt idx="329">
                  <c:v>14.953678501837283</c:v>
                </c:pt>
                <c:pt idx="330">
                  <c:v>16</c:v>
                </c:pt>
                <c:pt idx="331">
                  <c:v>15.95384420369629</c:v>
                </c:pt>
                <c:pt idx="332">
                  <c:v>15.984715661009202</c:v>
                </c:pt>
                <c:pt idx="333">
                  <c:v>15.980128108880406</c:v>
                </c:pt>
                <c:pt idx="334">
                  <c:v>15.853375094251399</c:v>
                </c:pt>
                <c:pt idx="335">
                  <c:v>16.043290170512442</c:v>
                </c:pt>
                <c:pt idx="336">
                  <c:v>15.869944101104281</c:v>
                </c:pt>
                <c:pt idx="337">
                  <c:v>15.918312873029228</c:v>
                </c:pt>
                <c:pt idx="338">
                  <c:v>15.854320622736857</c:v>
                </c:pt>
                <c:pt idx="339">
                  <c:v>15.849375757695785</c:v>
                </c:pt>
                <c:pt idx="340">
                  <c:v>16.061565976057455</c:v>
                </c:pt>
                <c:pt idx="341">
                  <c:v>16.036592555269763</c:v>
                </c:pt>
                <c:pt idx="342">
                  <c:v>15.914373046430928</c:v>
                </c:pt>
                <c:pt idx="343">
                  <c:v>15.988534505069378</c:v>
                </c:pt>
                <c:pt idx="344">
                  <c:v>15.898542166017528</c:v>
                </c:pt>
                <c:pt idx="345">
                  <c:v>15.924867340312543</c:v>
                </c:pt>
                <c:pt idx="346">
                  <c:v>16.166132023266719</c:v>
                </c:pt>
                <c:pt idx="347">
                  <c:v>15.966715313193241</c:v>
                </c:pt>
                <c:pt idx="348">
                  <c:v>16.098988770671451</c:v>
                </c:pt>
                <c:pt idx="349">
                  <c:v>16.108810831260179</c:v>
                </c:pt>
                <c:pt idx="350">
                  <c:v>15.908774290338961</c:v>
                </c:pt>
                <c:pt idx="351">
                  <c:v>15.912046107456353</c:v>
                </c:pt>
                <c:pt idx="352">
                  <c:v>17</c:v>
                </c:pt>
                <c:pt idx="353">
                  <c:v>16.956845438782981</c:v>
                </c:pt>
                <c:pt idx="354">
                  <c:v>17.057960068678501</c:v>
                </c:pt>
                <c:pt idx="355">
                  <c:v>16.942730711698548</c:v>
                </c:pt>
                <c:pt idx="356">
                  <c:v>16.942071584648552</c:v>
                </c:pt>
                <c:pt idx="357">
                  <c:v>17.005371187399373</c:v>
                </c:pt>
                <c:pt idx="358">
                  <c:v>17.163731359327567</c:v>
                </c:pt>
                <c:pt idx="359">
                  <c:v>16.986173764461878</c:v>
                </c:pt>
                <c:pt idx="360">
                  <c:v>16.975146147362022</c:v>
                </c:pt>
                <c:pt idx="361">
                  <c:v>17.006827686148782</c:v>
                </c:pt>
                <c:pt idx="362">
                  <c:v>16.843225787082432</c:v>
                </c:pt>
                <c:pt idx="363">
                  <c:v>17.058047094829444</c:v>
                </c:pt>
                <c:pt idx="364">
                  <c:v>17.165446415387745</c:v>
                </c:pt>
                <c:pt idx="365">
                  <c:v>16.859736015212896</c:v>
                </c:pt>
                <c:pt idx="366">
                  <c:v>17.109877199244941</c:v>
                </c:pt>
                <c:pt idx="367">
                  <c:v>16.936602129580351</c:v>
                </c:pt>
                <c:pt idx="368">
                  <c:v>17.078742031367174</c:v>
                </c:pt>
                <c:pt idx="369">
                  <c:v>16.991736847130678</c:v>
                </c:pt>
              </c:numCache>
            </c:numRef>
          </c:xVal>
          <c:yVal>
            <c:numRef>
              <c:f>'Figure 4'!$E$58:$E$427</c:f>
              <c:numCache>
                <c:formatCode>General</c:formatCode>
                <c:ptCount val="370"/>
                <c:pt idx="0">
                  <c:v>2.2239999999999998</c:v>
                </c:pt>
                <c:pt idx="22">
                  <c:v>3.548</c:v>
                </c:pt>
                <c:pt idx="44">
                  <c:v>6.9120000000000008</c:v>
                </c:pt>
                <c:pt idx="66">
                  <c:v>6.4680000000000009</c:v>
                </c:pt>
                <c:pt idx="88">
                  <c:v>0.8580000000000001</c:v>
                </c:pt>
                <c:pt idx="110">
                  <c:v>4.7220000000000004</c:v>
                </c:pt>
                <c:pt idx="132">
                  <c:v>2.8559999999999999</c:v>
                </c:pt>
                <c:pt idx="154">
                  <c:v>3.9580000000000002</c:v>
                </c:pt>
                <c:pt idx="176">
                  <c:v>4.3319999999999999</c:v>
                </c:pt>
                <c:pt idx="198">
                  <c:v>8.4000000000000005E-2</c:v>
                </c:pt>
                <c:pt idx="220">
                  <c:v>2.3940000000000001</c:v>
                </c:pt>
                <c:pt idx="242">
                  <c:v>2.7620000000000005</c:v>
                </c:pt>
                <c:pt idx="264">
                  <c:v>2.7080000000000002</c:v>
                </c:pt>
                <c:pt idx="286">
                  <c:v>2.8460000000000001</c:v>
                </c:pt>
                <c:pt idx="308">
                  <c:v>10.386000000000001</c:v>
                </c:pt>
                <c:pt idx="330">
                  <c:v>13.754000000000001</c:v>
                </c:pt>
                <c:pt idx="352">
                  <c:v>4.5920000000000005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3A-7E40-97D4-25A6A6108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9849152"/>
        <c:axId val="991297120"/>
      </c:scatterChart>
      <c:valAx>
        <c:axId val="1029849152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E"/>
          </a:p>
        </c:txPr>
        <c:crossAx val="991297120"/>
        <c:crossesAt val="-5"/>
        <c:crossBetween val="midCat"/>
        <c:majorUnit val="1"/>
      </c:valAx>
      <c:valAx>
        <c:axId val="991297120"/>
        <c:scaling>
          <c:orientation val="minMax"/>
          <c:max val="20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E"/>
          </a:p>
        </c:txPr>
        <c:crossAx val="1029849152"/>
        <c:crosses val="autoZero"/>
        <c:crossBetween val="midCat"/>
        <c:majorUnit val="2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57</xdr:row>
      <xdr:rowOff>127000</xdr:rowOff>
    </xdr:from>
    <xdr:to>
      <xdr:col>16</xdr:col>
      <xdr:colOff>647700</xdr:colOff>
      <xdr:row>107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2EE0D51-B347-C34E-8C67-1C71FE8EDA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BS987"/>
  <sheetViews>
    <sheetView tabSelected="1" workbookViewId="0">
      <pane xSplit="2" topLeftCell="C1" activePane="topRight" state="frozen"/>
      <selection pane="topRight" activeCell="I29" sqref="I29"/>
    </sheetView>
  </sheetViews>
  <sheetFormatPr baseColWidth="10" defaultColWidth="14.5" defaultRowHeight="15.75" customHeight="1" x14ac:dyDescent="0.2"/>
  <cols>
    <col min="1" max="1" width="14.6640625" style="53" customWidth="1"/>
    <col min="2" max="2" width="27.6640625" style="53" customWidth="1"/>
    <col min="3" max="16384" width="14.5" style="53"/>
  </cols>
  <sheetData>
    <row r="1" spans="1:71" ht="16" x14ac:dyDescent="0.2">
      <c r="A1" s="78"/>
      <c r="B1" s="1" t="s">
        <v>16</v>
      </c>
      <c r="C1" s="14" t="s">
        <v>18</v>
      </c>
      <c r="D1" s="14" t="s">
        <v>19</v>
      </c>
      <c r="E1" s="14" t="s">
        <v>20</v>
      </c>
      <c r="F1" s="14" t="s">
        <v>21</v>
      </c>
      <c r="G1" s="14" t="s">
        <v>22</v>
      </c>
      <c r="H1" s="14" t="s">
        <v>21</v>
      </c>
      <c r="I1" s="14" t="s">
        <v>19</v>
      </c>
      <c r="J1" s="14" t="s">
        <v>23</v>
      </c>
      <c r="K1" s="12" t="s">
        <v>128</v>
      </c>
      <c r="L1" s="12" t="s">
        <v>128</v>
      </c>
      <c r="M1" s="14" t="s">
        <v>23</v>
      </c>
      <c r="N1" s="14" t="s">
        <v>24</v>
      </c>
      <c r="O1" s="14" t="s">
        <v>25</v>
      </c>
      <c r="P1" s="14" t="s">
        <v>23</v>
      </c>
      <c r="Q1" s="14" t="s">
        <v>26</v>
      </c>
      <c r="R1" s="14" t="s">
        <v>23</v>
      </c>
      <c r="S1" s="61" t="s">
        <v>148</v>
      </c>
      <c r="T1" s="14" t="s">
        <v>27</v>
      </c>
      <c r="U1" s="15" t="s">
        <v>22</v>
      </c>
      <c r="V1" s="12" t="s">
        <v>145</v>
      </c>
      <c r="W1" s="15" t="s">
        <v>133</v>
      </c>
      <c r="X1" s="16" t="s">
        <v>128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</row>
    <row r="2" spans="1:71" ht="16" x14ac:dyDescent="0.2">
      <c r="A2" s="75"/>
      <c r="B2" s="3" t="s">
        <v>28</v>
      </c>
      <c r="C2" s="12" t="s">
        <v>29</v>
      </c>
      <c r="D2" s="12" t="s">
        <v>30</v>
      </c>
      <c r="E2" s="12" t="s">
        <v>31</v>
      </c>
      <c r="F2" s="12" t="s">
        <v>32</v>
      </c>
      <c r="G2" s="12" t="s">
        <v>34</v>
      </c>
      <c r="H2" s="12" t="s">
        <v>32</v>
      </c>
      <c r="I2" s="12" t="s">
        <v>30</v>
      </c>
      <c r="J2" s="12" t="s">
        <v>35</v>
      </c>
      <c r="K2" s="12" t="s">
        <v>30</v>
      </c>
      <c r="L2" s="12" t="s">
        <v>30</v>
      </c>
      <c r="M2" s="12" t="s">
        <v>35</v>
      </c>
      <c r="N2" s="12" t="s">
        <v>36</v>
      </c>
      <c r="O2" s="12" t="s">
        <v>37</v>
      </c>
      <c r="P2" s="12" t="s">
        <v>35</v>
      </c>
      <c r="Q2" s="12" t="s">
        <v>38</v>
      </c>
      <c r="R2" s="12" t="s">
        <v>35</v>
      </c>
      <c r="S2" s="61" t="s">
        <v>35</v>
      </c>
      <c r="T2" s="12" t="s">
        <v>39</v>
      </c>
      <c r="U2" s="15" t="s">
        <v>34</v>
      </c>
      <c r="V2" s="12" t="s">
        <v>37</v>
      </c>
      <c r="W2" s="15" t="s">
        <v>134</v>
      </c>
      <c r="X2" s="16" t="s">
        <v>30</v>
      </c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1:71" ht="16" x14ac:dyDescent="0.2">
      <c r="A3" s="75"/>
      <c r="B3" s="3" t="s">
        <v>40</v>
      </c>
      <c r="C3" s="12" t="s">
        <v>41</v>
      </c>
      <c r="D3" s="12" t="s">
        <v>42</v>
      </c>
      <c r="E3" s="12" t="s">
        <v>43</v>
      </c>
      <c r="F3" s="12" t="s">
        <v>43</v>
      </c>
      <c r="G3" s="12" t="s">
        <v>44</v>
      </c>
      <c r="H3" s="12" t="s">
        <v>43</v>
      </c>
      <c r="I3" s="12" t="s">
        <v>42</v>
      </c>
      <c r="J3" s="12" t="s">
        <v>45</v>
      </c>
      <c r="K3" s="12" t="s">
        <v>43</v>
      </c>
      <c r="L3" s="12" t="s">
        <v>43</v>
      </c>
      <c r="M3" s="12" t="s">
        <v>45</v>
      </c>
      <c r="N3" s="12" t="s">
        <v>45</v>
      </c>
      <c r="O3" s="12" t="s">
        <v>46</v>
      </c>
      <c r="P3" s="12" t="s">
        <v>45</v>
      </c>
      <c r="Q3" s="12" t="s">
        <v>44</v>
      </c>
      <c r="R3" s="12" t="s">
        <v>45</v>
      </c>
      <c r="S3" s="61" t="s">
        <v>43</v>
      </c>
      <c r="T3" s="12" t="s">
        <v>44</v>
      </c>
      <c r="U3" s="15" t="s">
        <v>44</v>
      </c>
      <c r="V3" s="12" t="s">
        <v>43</v>
      </c>
      <c r="W3" s="15" t="s">
        <v>43</v>
      </c>
      <c r="X3" s="16" t="s">
        <v>43</v>
      </c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1:71" ht="16" x14ac:dyDescent="0.2">
      <c r="A4" s="75"/>
      <c r="B4" s="3" t="s">
        <v>47</v>
      </c>
      <c r="C4" s="10" t="s">
        <v>48</v>
      </c>
      <c r="D4" s="10" t="s">
        <v>49</v>
      </c>
      <c r="E4" s="10" t="s">
        <v>50</v>
      </c>
      <c r="F4" s="10" t="s">
        <v>50</v>
      </c>
      <c r="G4" s="10" t="s">
        <v>51</v>
      </c>
      <c r="H4" s="10" t="s">
        <v>52</v>
      </c>
      <c r="I4" s="10" t="s">
        <v>53</v>
      </c>
      <c r="J4" s="10" t="s">
        <v>53</v>
      </c>
      <c r="K4" s="10" t="s">
        <v>53</v>
      </c>
      <c r="L4" s="10" t="s">
        <v>54</v>
      </c>
      <c r="M4" s="10" t="s">
        <v>54</v>
      </c>
      <c r="N4" s="10" t="s">
        <v>54</v>
      </c>
      <c r="O4" s="10" t="s">
        <v>55</v>
      </c>
      <c r="P4" s="10" t="s">
        <v>55</v>
      </c>
      <c r="Q4" s="10" t="s">
        <v>2</v>
      </c>
      <c r="R4" s="10" t="s">
        <v>56</v>
      </c>
      <c r="S4" s="62" t="s">
        <v>56</v>
      </c>
      <c r="T4" s="10" t="s">
        <v>57</v>
      </c>
      <c r="U4" s="17" t="s">
        <v>58</v>
      </c>
      <c r="V4" s="10" t="s">
        <v>130</v>
      </c>
      <c r="W4" s="17" t="s">
        <v>135</v>
      </c>
      <c r="X4" s="18" t="s">
        <v>141</v>
      </c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1:71" ht="16" x14ac:dyDescent="0.2">
      <c r="A5" s="75"/>
      <c r="B5" s="3" t="s">
        <v>59</v>
      </c>
      <c r="C5" s="11" t="s">
        <v>60</v>
      </c>
      <c r="D5" s="11" t="s">
        <v>60</v>
      </c>
      <c r="E5" s="11" t="s">
        <v>60</v>
      </c>
      <c r="F5" s="11" t="s">
        <v>60</v>
      </c>
      <c r="G5" s="11" t="s">
        <v>62</v>
      </c>
      <c r="H5" s="11" t="s">
        <v>63</v>
      </c>
      <c r="I5" s="11" t="s">
        <v>64</v>
      </c>
      <c r="J5" s="11" t="s">
        <v>64</v>
      </c>
      <c r="K5" s="11" t="s">
        <v>132</v>
      </c>
      <c r="L5" s="11" t="s">
        <v>65</v>
      </c>
      <c r="M5" s="11" t="s">
        <v>65</v>
      </c>
      <c r="N5" s="11" t="s">
        <v>65</v>
      </c>
      <c r="O5" s="11" t="s">
        <v>66</v>
      </c>
      <c r="P5" s="11" t="s">
        <v>66</v>
      </c>
      <c r="Q5" s="11" t="s">
        <v>67</v>
      </c>
      <c r="R5" s="11" t="s">
        <v>68</v>
      </c>
      <c r="S5" s="61" t="s">
        <v>68</v>
      </c>
      <c r="T5" s="11" t="s">
        <v>69</v>
      </c>
      <c r="U5" s="19" t="s">
        <v>70</v>
      </c>
      <c r="V5" s="11" t="s">
        <v>131</v>
      </c>
      <c r="W5" s="19" t="s">
        <v>136</v>
      </c>
      <c r="X5" s="20" t="s">
        <v>142</v>
      </c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1:71" ht="16" x14ac:dyDescent="0.2">
      <c r="A6" s="76"/>
      <c r="B6" s="3" t="s">
        <v>71</v>
      </c>
      <c r="C6" s="21" t="s">
        <v>72</v>
      </c>
      <c r="D6" s="21" t="s">
        <v>73</v>
      </c>
      <c r="E6" s="21" t="s">
        <v>74</v>
      </c>
      <c r="F6" s="21" t="s">
        <v>75</v>
      </c>
      <c r="G6" s="21" t="s">
        <v>76</v>
      </c>
      <c r="H6" s="21" t="s">
        <v>75</v>
      </c>
      <c r="I6" s="21" t="s">
        <v>73</v>
      </c>
      <c r="J6" s="21" t="s">
        <v>77</v>
      </c>
      <c r="K6" s="22" t="s">
        <v>129</v>
      </c>
      <c r="L6" s="22" t="s">
        <v>129</v>
      </c>
      <c r="M6" s="21" t="s">
        <v>77</v>
      </c>
      <c r="N6" s="21" t="s">
        <v>78</v>
      </c>
      <c r="O6" s="21" t="s">
        <v>76</v>
      </c>
      <c r="P6" s="21" t="s">
        <v>77</v>
      </c>
      <c r="Q6" s="21" t="s">
        <v>76</v>
      </c>
      <c r="R6" s="21" t="s">
        <v>77</v>
      </c>
      <c r="S6" s="65" t="s">
        <v>149</v>
      </c>
      <c r="T6" s="21" t="s">
        <v>79</v>
      </c>
      <c r="U6" s="22" t="s">
        <v>76</v>
      </c>
      <c r="V6" s="22" t="s">
        <v>77</v>
      </c>
      <c r="W6" s="15" t="s">
        <v>77</v>
      </c>
      <c r="X6" s="16" t="s">
        <v>143</v>
      </c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</row>
    <row r="7" spans="1:71" ht="15.75" customHeight="1" x14ac:dyDescent="0.2">
      <c r="A7" s="74" t="s">
        <v>80</v>
      </c>
      <c r="B7" s="1" t="s">
        <v>12</v>
      </c>
      <c r="C7" s="23">
        <v>2.2239999999999998</v>
      </c>
      <c r="D7" s="24">
        <f>INDEX('AAA, Tan2014'!A:H,MATCH(B7,'AAA, Tan2014'!A:A,0),8)</f>
        <v>2.7869745271637858</v>
      </c>
      <c r="E7" s="25">
        <v>3.4</v>
      </c>
      <c r="F7" s="25"/>
      <c r="G7" s="25">
        <v>3.17</v>
      </c>
      <c r="H7" s="26"/>
      <c r="I7" s="24">
        <f t="array" ref="I7">INDEX('AAA, Tan2014'!A:H,MATCH(B7,'AAA, Tan2014'!A:A,0),7)</f>
        <v>2.3420514102580512</v>
      </c>
      <c r="J7" s="25">
        <v>2.95</v>
      </c>
      <c r="K7" s="27">
        <v>0.83</v>
      </c>
      <c r="L7" s="27">
        <v>0.79</v>
      </c>
      <c r="M7" s="25">
        <v>3.04</v>
      </c>
      <c r="N7" s="28">
        <v>2.4</v>
      </c>
      <c r="O7" s="28">
        <v>2.2000000000000002</v>
      </c>
      <c r="P7" s="25">
        <v>2.9</v>
      </c>
      <c r="Q7" s="25">
        <v>2.52</v>
      </c>
      <c r="R7" s="25">
        <v>3.09</v>
      </c>
      <c r="S7" s="61">
        <v>2.6</v>
      </c>
      <c r="T7" s="25">
        <v>9.52</v>
      </c>
      <c r="U7" s="29">
        <v>4.1100000000000003</v>
      </c>
      <c r="V7" s="27">
        <v>2.36</v>
      </c>
      <c r="W7" s="30">
        <v>2.25</v>
      </c>
      <c r="X7" s="31">
        <v>0.93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</row>
    <row r="8" spans="1:71" ht="16" x14ac:dyDescent="0.2">
      <c r="A8" s="75"/>
      <c r="B8" s="3" t="s">
        <v>3</v>
      </c>
      <c r="C8" s="24">
        <v>3.548</v>
      </c>
      <c r="D8" s="24">
        <f t="array" ref="D8">INDEX('AAA, Tan2014'!A:H,MATCH(B8,'AAA, Tan2014'!A:A,0),8)</f>
        <v>4.6950850575924425</v>
      </c>
      <c r="E8" s="26">
        <v>7.1</v>
      </c>
      <c r="F8" s="26">
        <v>1.05</v>
      </c>
      <c r="G8" s="26">
        <v>5.3</v>
      </c>
      <c r="H8" s="26">
        <v>1.03</v>
      </c>
      <c r="I8" s="24">
        <f t="array" ref="I8">INDEX('AAA, Tan2014'!A:H,MATCH(B8,'AAA, Tan2014'!A:A,0),7)</f>
        <v>4.6380272143525465</v>
      </c>
      <c r="J8" s="26">
        <v>4.2</v>
      </c>
      <c r="K8" s="27">
        <v>1.62</v>
      </c>
      <c r="L8" s="27">
        <v>1.31</v>
      </c>
      <c r="M8" s="26">
        <v>4.28</v>
      </c>
      <c r="N8" s="32">
        <v>4</v>
      </c>
      <c r="O8" s="32">
        <v>4.0999999999999996</v>
      </c>
      <c r="P8" s="26">
        <v>4.82</v>
      </c>
      <c r="Q8" s="26">
        <v>3.33</v>
      </c>
      <c r="R8" s="26">
        <v>4.38</v>
      </c>
      <c r="S8" s="61">
        <v>4.3</v>
      </c>
      <c r="T8" s="26">
        <v>11.91</v>
      </c>
      <c r="U8" s="29">
        <v>4.37</v>
      </c>
      <c r="V8" s="27">
        <v>4.4800000000000004</v>
      </c>
      <c r="W8" s="33">
        <v>3.75</v>
      </c>
      <c r="X8" s="34">
        <v>0.84</v>
      </c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</row>
    <row r="9" spans="1:71" ht="16" x14ac:dyDescent="0.2">
      <c r="A9" s="75"/>
      <c r="B9" s="3" t="s">
        <v>4</v>
      </c>
      <c r="C9" s="24">
        <v>6.9120000000000008</v>
      </c>
      <c r="D9" s="24">
        <f t="array" ref="D9">INDEX('AAA, Tan2014'!A:H,MATCH(B9,'AAA, Tan2014'!A:A,0),8)</f>
        <v>7.3779908047881246</v>
      </c>
      <c r="E9" s="26">
        <v>14.8</v>
      </c>
      <c r="F9" s="26">
        <v>1.86</v>
      </c>
      <c r="G9" s="26">
        <v>8.8699999999999992</v>
      </c>
      <c r="H9" s="26">
        <v>1.81</v>
      </c>
      <c r="I9" s="24">
        <f t="array" ref="I9">INDEX('AAA, Tan2014'!A:H,MATCH(B9,'AAA, Tan2014'!A:A,0),7)</f>
        <v>8.5996754599453471</v>
      </c>
      <c r="J9" s="26">
        <v>7.11</v>
      </c>
      <c r="K9" s="27">
        <v>2.81</v>
      </c>
      <c r="L9" s="27">
        <v>1.89</v>
      </c>
      <c r="M9" s="26">
        <v>7.76</v>
      </c>
      <c r="N9" s="32">
        <v>8</v>
      </c>
      <c r="O9" s="32">
        <v>7.8</v>
      </c>
      <c r="P9" s="26">
        <v>8.19</v>
      </c>
      <c r="Q9" s="26">
        <v>6.58</v>
      </c>
      <c r="R9" s="26">
        <v>7.82</v>
      </c>
      <c r="S9" s="61">
        <v>8.3000000000000007</v>
      </c>
      <c r="T9" s="26">
        <v>19.829999999999998</v>
      </c>
      <c r="U9" s="29">
        <v>7.33</v>
      </c>
      <c r="V9" s="27">
        <v>8.89</v>
      </c>
      <c r="W9" s="33">
        <v>5.58</v>
      </c>
      <c r="X9" s="34">
        <v>1.57</v>
      </c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</row>
    <row r="10" spans="1:71" ht="16" x14ac:dyDescent="0.2">
      <c r="A10" s="75"/>
      <c r="B10" s="3" t="s">
        <v>5</v>
      </c>
      <c r="C10" s="24">
        <v>6.4680000000000009</v>
      </c>
      <c r="D10" s="24">
        <f t="array" ref="D10">INDEX('AAA, Tan2014'!A:H,MATCH(B10,'AAA, Tan2014'!A:A,0),8)</f>
        <v>6.5118686797655538</v>
      </c>
      <c r="E10" s="26">
        <v>8.9</v>
      </c>
      <c r="F10" s="26">
        <v>1.54</v>
      </c>
      <c r="G10" s="26">
        <v>7.53</v>
      </c>
      <c r="H10" s="26">
        <v>1.57</v>
      </c>
      <c r="I10" s="24">
        <f t="array" ref="I10">INDEX('AAA, Tan2014'!A:H,MATCH(B10,'AAA, Tan2014'!A:A,0),7)</f>
        <v>8.5367714985877328</v>
      </c>
      <c r="J10" s="26">
        <v>5.68</v>
      </c>
      <c r="K10" s="27">
        <v>2.0299999999999998</v>
      </c>
      <c r="L10" s="27">
        <v>0.99</v>
      </c>
      <c r="M10" s="26">
        <v>6.31</v>
      </c>
      <c r="N10" s="32">
        <v>6.8</v>
      </c>
      <c r="O10" s="32">
        <v>7</v>
      </c>
      <c r="P10" s="26">
        <v>6.75</v>
      </c>
      <c r="Q10" s="26">
        <v>6.84</v>
      </c>
      <c r="R10" s="26">
        <v>5.95</v>
      </c>
      <c r="S10" s="61">
        <v>6.6</v>
      </c>
      <c r="T10" s="26">
        <v>19.52</v>
      </c>
      <c r="U10" s="29">
        <v>8.84</v>
      </c>
      <c r="V10" s="27">
        <v>4.1900000000000004</v>
      </c>
      <c r="W10" s="33">
        <v>5.22</v>
      </c>
      <c r="X10" s="34">
        <v>0.82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</row>
    <row r="11" spans="1:71" ht="16" x14ac:dyDescent="0.2">
      <c r="A11" s="75"/>
      <c r="B11" s="3" t="s">
        <v>6</v>
      </c>
      <c r="C11" s="24">
        <v>0.8580000000000001</v>
      </c>
      <c r="D11" s="24">
        <f t="array" ref="D11">INDEX('AAA, Tan2014'!A:H,MATCH(B11,'AAA, Tan2014'!A:A,0),8)</f>
        <v>0.99978730597213417</v>
      </c>
      <c r="E11" s="26">
        <v>2.4</v>
      </c>
      <c r="F11" s="26">
        <v>0.3</v>
      </c>
      <c r="G11" s="26">
        <v>1.22</v>
      </c>
      <c r="H11" s="26">
        <v>0.28999999999999998</v>
      </c>
      <c r="I11" s="24">
        <f t="array" ref="I11">INDEX('AAA, Tan2014'!A:H,MATCH(B11,'AAA, Tan2014'!A:A,0),7)</f>
        <v>0.78416565967212271</v>
      </c>
      <c r="J11" s="26">
        <v>1.31</v>
      </c>
      <c r="K11" s="27">
        <v>0.45</v>
      </c>
      <c r="L11" s="27">
        <v>0.74</v>
      </c>
      <c r="M11" s="26">
        <v>1.5</v>
      </c>
      <c r="N11" s="32">
        <v>1.9</v>
      </c>
      <c r="O11" s="32">
        <v>0.8</v>
      </c>
      <c r="P11" s="26">
        <v>0.95</v>
      </c>
      <c r="Q11" s="26">
        <v>1.03</v>
      </c>
      <c r="R11" s="26">
        <v>0.8</v>
      </c>
      <c r="S11" s="61">
        <v>0.8</v>
      </c>
      <c r="T11" s="26"/>
      <c r="U11" s="29">
        <v>1.34</v>
      </c>
      <c r="V11" s="27">
        <v>1.92</v>
      </c>
      <c r="W11" s="33">
        <v>0.76</v>
      </c>
      <c r="X11" s="34">
        <v>0.36</v>
      </c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</row>
    <row r="12" spans="1:71" ht="16" x14ac:dyDescent="0.2">
      <c r="A12" s="75"/>
      <c r="B12" s="3" t="s">
        <v>7</v>
      </c>
      <c r="C12" s="24">
        <v>4.7220000000000004</v>
      </c>
      <c r="D12" s="24">
        <f t="array" ref="D12">INDEX('AAA, Tan2014'!A:H,MATCH(B12,'AAA, Tan2014'!A:A,0),8)</f>
        <v>6.7295829654506312</v>
      </c>
      <c r="E12" s="26">
        <v>8.6999999999999993</v>
      </c>
      <c r="F12" s="26"/>
      <c r="G12" s="26">
        <v>6.4</v>
      </c>
      <c r="H12" s="26"/>
      <c r="I12" s="24">
        <f t="array" ref="I12">INDEX('AAA, Tan2014'!A:H,MATCH(B12,'AAA, Tan2014'!A:A,0),7)</f>
        <v>7.5403293050411433</v>
      </c>
      <c r="J12" s="26">
        <v>5.0199999999999996</v>
      </c>
      <c r="K12" s="27">
        <v>2.06</v>
      </c>
      <c r="L12" s="27">
        <v>1.78</v>
      </c>
      <c r="M12" s="26">
        <v>6.4</v>
      </c>
      <c r="N12" s="32">
        <v>4.7</v>
      </c>
      <c r="O12" s="32">
        <v>5</v>
      </c>
      <c r="P12" s="26">
        <v>5.7</v>
      </c>
      <c r="Q12" s="26">
        <v>4.1900000000000004</v>
      </c>
      <c r="R12" s="26">
        <v>4.42</v>
      </c>
      <c r="S12" s="61">
        <v>4.4000000000000004</v>
      </c>
      <c r="T12" s="26">
        <v>10.95</v>
      </c>
      <c r="U12" s="29">
        <v>5.55</v>
      </c>
      <c r="V12" s="27">
        <v>5.59</v>
      </c>
      <c r="W12" s="33">
        <v>4.58</v>
      </c>
      <c r="X12" s="34">
        <v>1.55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</row>
    <row r="13" spans="1:71" ht="16" x14ac:dyDescent="0.2">
      <c r="A13" s="75"/>
      <c r="B13" s="3" t="s">
        <v>8</v>
      </c>
      <c r="C13" s="24">
        <v>2.8559999999999999</v>
      </c>
      <c r="D13" s="24">
        <f t="array" ref="D13">INDEX('AAA, Tan2014'!A:H,MATCH(B13,'AAA, Tan2014'!A:A,0),8)</f>
        <v>3.1675575034671111</v>
      </c>
      <c r="E13" s="26">
        <v>5.6</v>
      </c>
      <c r="F13" s="26">
        <v>0.93</v>
      </c>
      <c r="G13" s="26">
        <v>5.0999999999999996</v>
      </c>
      <c r="H13" s="26">
        <v>0.94</v>
      </c>
      <c r="I13" s="24">
        <f t="array" ref="I13">INDEX('AAA, Tan2014'!A:H,MATCH(B13,'AAA, Tan2014'!A:A,0),7)</f>
        <v>3.971232244917851</v>
      </c>
      <c r="J13" s="26">
        <v>3.57</v>
      </c>
      <c r="K13" s="27">
        <v>0.59</v>
      </c>
      <c r="L13" s="27">
        <v>0.77</v>
      </c>
      <c r="M13" s="26">
        <v>3.34</v>
      </c>
      <c r="N13" s="32">
        <v>3.1</v>
      </c>
      <c r="O13" s="32">
        <v>3.5</v>
      </c>
      <c r="P13" s="26">
        <v>3.77</v>
      </c>
      <c r="Q13" s="26">
        <v>3.59</v>
      </c>
      <c r="R13" s="26">
        <v>3.81</v>
      </c>
      <c r="S13" s="61">
        <v>3.3</v>
      </c>
      <c r="T13" s="26">
        <v>8.9</v>
      </c>
      <c r="U13" s="29">
        <v>4</v>
      </c>
      <c r="V13" s="27">
        <v>3.95</v>
      </c>
      <c r="W13" s="33">
        <v>2.89</v>
      </c>
      <c r="X13" s="34">
        <v>0.73</v>
      </c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</row>
    <row r="14" spans="1:71" ht="16" x14ac:dyDescent="0.2">
      <c r="A14" s="76"/>
      <c r="B14" s="3" t="s">
        <v>10</v>
      </c>
      <c r="C14" s="35">
        <v>3.9580000000000002</v>
      </c>
      <c r="D14" s="24">
        <f t="array" ref="D14">INDEX('AAA, Tan2014'!A:H,MATCH(B14,'AAA, Tan2014'!A:A,0),8)</f>
        <v>3.861273162554435</v>
      </c>
      <c r="E14" s="36">
        <v>8.6999999999999993</v>
      </c>
      <c r="F14" s="36">
        <v>1.34</v>
      </c>
      <c r="G14" s="36">
        <v>5.8</v>
      </c>
      <c r="H14" s="26">
        <v>1.39</v>
      </c>
      <c r="I14" s="24">
        <f t="array" ref="I14">INDEX('AAA, Tan2014'!A:H,MATCH(B14,'AAA, Tan2014'!A:A,0),7)</f>
        <v>4.9095915088414337</v>
      </c>
      <c r="J14" s="36">
        <v>3.93</v>
      </c>
      <c r="K14" s="37">
        <v>2.16</v>
      </c>
      <c r="L14" s="37">
        <v>0.84</v>
      </c>
      <c r="M14" s="36">
        <v>4.22</v>
      </c>
      <c r="N14" s="32">
        <v>3.9</v>
      </c>
      <c r="O14" s="38">
        <v>5</v>
      </c>
      <c r="P14" s="36">
        <v>4.96</v>
      </c>
      <c r="Q14" s="36">
        <v>3.89</v>
      </c>
      <c r="R14" s="36">
        <v>4.6399999999999997</v>
      </c>
      <c r="S14" s="61">
        <v>3.9</v>
      </c>
      <c r="T14" s="36">
        <v>16.190000000000001</v>
      </c>
      <c r="U14" s="39">
        <v>5.0199999999999996</v>
      </c>
      <c r="V14" s="37">
        <v>5.09</v>
      </c>
      <c r="W14" s="33">
        <v>4.18</v>
      </c>
      <c r="X14" s="34">
        <v>1</v>
      </c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</row>
    <row r="15" spans="1:71" ht="16" x14ac:dyDescent="0.2">
      <c r="A15" s="77" t="s">
        <v>83</v>
      </c>
      <c r="B15" s="1" t="s">
        <v>11</v>
      </c>
      <c r="C15" s="23">
        <v>4.3319999999999999</v>
      </c>
      <c r="D15" s="23">
        <f t="array" ref="D15">INDEX('AAA, Tan2014'!A:H,MATCH(B15,'AAA, Tan2014'!A:A,0),8)</f>
        <v>10.580156613720121</v>
      </c>
      <c r="E15" s="25">
        <v>8</v>
      </c>
      <c r="F15" s="25"/>
      <c r="G15" s="25">
        <v>6.33</v>
      </c>
      <c r="H15" s="25"/>
      <c r="I15" s="23">
        <f t="array" ref="I15">INDEX('AAA, Tan2014'!A:H,MATCH(B15,'AAA, Tan2014'!A:A,0),7)</f>
        <v>8.8021895326399022</v>
      </c>
      <c r="J15" s="25">
        <v>7.81</v>
      </c>
      <c r="K15" s="27">
        <v>0.22</v>
      </c>
      <c r="L15" s="27">
        <v>1.72</v>
      </c>
      <c r="M15" s="25">
        <v>9.51</v>
      </c>
      <c r="N15" s="28">
        <v>9.3000000000000007</v>
      </c>
      <c r="O15" s="28">
        <v>7.8</v>
      </c>
      <c r="P15" s="25">
        <v>8.76</v>
      </c>
      <c r="Q15" s="25">
        <v>6.84</v>
      </c>
      <c r="R15" s="25">
        <v>9.7200000000000006</v>
      </c>
      <c r="S15" s="63">
        <v>10.5</v>
      </c>
      <c r="T15" s="25">
        <v>19.59</v>
      </c>
      <c r="U15" s="29">
        <v>5.41</v>
      </c>
      <c r="V15" s="27">
        <v>6.03</v>
      </c>
      <c r="W15" s="30">
        <v>5.96</v>
      </c>
      <c r="X15" s="31">
        <v>2.89</v>
      </c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</row>
    <row r="16" spans="1:71" ht="16" x14ac:dyDescent="0.2">
      <c r="A16" s="75"/>
      <c r="B16" s="3" t="s">
        <v>15</v>
      </c>
      <c r="C16" s="24">
        <v>8.4000000000000005E-2</v>
      </c>
      <c r="D16" s="24">
        <f t="array" ref="D16">INDEX('AAA, Tan2014'!A:H,MATCH(B16,'AAA, Tan2014'!A:A,0),8)</f>
        <v>0.87332795491849524</v>
      </c>
      <c r="E16" s="26">
        <v>0.9</v>
      </c>
      <c r="F16" s="26">
        <v>0.25</v>
      </c>
      <c r="G16" s="26">
        <v>1.1000000000000001</v>
      </c>
      <c r="H16" s="26">
        <v>0.25</v>
      </c>
      <c r="I16" s="24"/>
      <c r="J16" s="26">
        <v>1.31</v>
      </c>
      <c r="K16" s="27">
        <v>0.69</v>
      </c>
      <c r="L16" s="27">
        <v>0.44</v>
      </c>
      <c r="M16" s="26">
        <v>1.17</v>
      </c>
      <c r="N16" s="32">
        <v>2.2000000000000002</v>
      </c>
      <c r="O16" s="32">
        <v>0.7</v>
      </c>
      <c r="P16" s="26">
        <v>0.77</v>
      </c>
      <c r="Q16" s="26">
        <v>1.55</v>
      </c>
      <c r="R16" s="26">
        <v>0.96</v>
      </c>
      <c r="S16" s="64"/>
      <c r="T16" s="26"/>
      <c r="U16" s="29">
        <v>2.09</v>
      </c>
      <c r="V16" s="27">
        <v>0.75</v>
      </c>
      <c r="W16" s="33">
        <v>0.78</v>
      </c>
      <c r="X16" s="34">
        <v>0.27</v>
      </c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</row>
    <row r="17" spans="1:71" ht="16" x14ac:dyDescent="0.2">
      <c r="A17" s="75"/>
      <c r="B17" s="3" t="s">
        <v>33</v>
      </c>
      <c r="C17" s="24">
        <v>2.3940000000000001</v>
      </c>
      <c r="D17" s="24">
        <f t="array" ref="D17">INDEX('AAA, Tan2014'!A:H,MATCH(B17,'AAA, Tan2014'!A:A,0),8)</f>
        <v>1.9323478600339346</v>
      </c>
      <c r="E17" s="26">
        <v>5.4</v>
      </c>
      <c r="F17" s="26">
        <v>0.93</v>
      </c>
      <c r="G17" s="26">
        <v>4.37</v>
      </c>
      <c r="H17" s="26">
        <v>0.97</v>
      </c>
      <c r="I17" s="24">
        <f t="array" ref="I17">INDEX('AAA, Tan2014'!A:H,MATCH(B17,'AAA, Tan2014'!A:A,0),7)</f>
        <v>1.9973484951180669</v>
      </c>
      <c r="J17" s="26">
        <v>3.76</v>
      </c>
      <c r="K17" s="27">
        <v>2.04</v>
      </c>
      <c r="L17" s="27">
        <v>0.75</v>
      </c>
      <c r="M17" s="26">
        <v>3.63</v>
      </c>
      <c r="N17" s="32">
        <v>3.7</v>
      </c>
      <c r="O17" s="32">
        <v>3.2</v>
      </c>
      <c r="P17" s="26">
        <v>3.84</v>
      </c>
      <c r="Q17" s="26">
        <v>4.32</v>
      </c>
      <c r="R17" s="26">
        <v>4.12</v>
      </c>
      <c r="S17" s="64">
        <v>4.2</v>
      </c>
      <c r="T17" s="26">
        <v>8.5</v>
      </c>
      <c r="U17" s="29">
        <v>4.34</v>
      </c>
      <c r="V17" s="27">
        <v>4.3899999999999997</v>
      </c>
      <c r="W17" s="33">
        <v>5.36</v>
      </c>
      <c r="X17" s="34">
        <v>0.56000000000000005</v>
      </c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</row>
    <row r="18" spans="1:71" ht="16" x14ac:dyDescent="0.2">
      <c r="A18" s="76"/>
      <c r="B18" s="3" t="s">
        <v>61</v>
      </c>
      <c r="C18" s="35">
        <v>2.7620000000000005</v>
      </c>
      <c r="D18" s="35">
        <f t="array" ref="D18">INDEX('AAA, Tan2014'!A:H,MATCH(B18,'AAA, Tan2014'!A:A,0),8)</f>
        <v>4.2761511473706504</v>
      </c>
      <c r="E18" s="36">
        <v>7.7</v>
      </c>
      <c r="F18" s="36">
        <v>0.91</v>
      </c>
      <c r="G18" s="36">
        <v>4.63</v>
      </c>
      <c r="H18" s="36">
        <v>1.04</v>
      </c>
      <c r="I18" s="35">
        <f t="array" ref="I18">INDEX('AAA, Tan2014'!A:H,MATCH(B18,'AAA, Tan2014'!A:A,0),7)</f>
        <v>3.9804815215294824</v>
      </c>
      <c r="J18" s="36">
        <v>4.9800000000000004</v>
      </c>
      <c r="K18" s="37">
        <v>1.77</v>
      </c>
      <c r="L18" s="37">
        <v>0.88</v>
      </c>
      <c r="M18" s="36">
        <v>4.2699999999999996</v>
      </c>
      <c r="N18" s="32">
        <v>4.0999999999999996</v>
      </c>
      <c r="O18" s="38">
        <v>3.9</v>
      </c>
      <c r="P18" s="36">
        <v>4.24</v>
      </c>
      <c r="Q18" s="36">
        <v>3.76</v>
      </c>
      <c r="R18" s="36">
        <v>4.5199999999999996</v>
      </c>
      <c r="S18" s="65">
        <v>4.0999999999999996</v>
      </c>
      <c r="T18" s="36">
        <v>9.15</v>
      </c>
      <c r="U18" s="39">
        <v>4.4400000000000004</v>
      </c>
      <c r="V18" s="37">
        <v>4.3</v>
      </c>
      <c r="W18" s="37">
        <v>6.6</v>
      </c>
      <c r="X18" s="40">
        <v>0.73</v>
      </c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</row>
    <row r="19" spans="1:71" ht="16" x14ac:dyDescent="0.2">
      <c r="A19" s="77" t="s">
        <v>84</v>
      </c>
      <c r="B19" s="1" t="s">
        <v>82</v>
      </c>
      <c r="C19" s="23">
        <v>2.7080000000000002</v>
      </c>
      <c r="D19" s="24">
        <f t="array" ref="D19">INDEX('AAA, Tan2014'!A:H,MATCH(B19,'AAA, Tan2014'!A:A,0),8)</f>
        <v>5.112254343900827</v>
      </c>
      <c r="E19" s="25"/>
      <c r="F19" s="25"/>
      <c r="G19" s="25">
        <v>3.37</v>
      </c>
      <c r="H19" s="26"/>
      <c r="I19" s="24">
        <f t="array" ref="I19">INDEX('AAA, Tan2014'!A:H,MATCH(B19,'AAA, Tan2014'!A:A,0),7)</f>
        <v>7.3846729966874207</v>
      </c>
      <c r="J19" s="25">
        <v>3.54</v>
      </c>
      <c r="K19" s="27">
        <v>1.51</v>
      </c>
      <c r="L19" s="27">
        <v>0.54</v>
      </c>
      <c r="M19" s="25">
        <v>2.99</v>
      </c>
      <c r="N19" s="28">
        <v>2.6</v>
      </c>
      <c r="O19" s="28">
        <v>3</v>
      </c>
      <c r="P19" s="25">
        <v>3.79</v>
      </c>
      <c r="Q19" s="25">
        <v>3.16</v>
      </c>
      <c r="R19" s="25">
        <v>3.88</v>
      </c>
      <c r="S19" s="61">
        <v>2.8</v>
      </c>
      <c r="T19" s="25">
        <v>8.9499999999999993</v>
      </c>
      <c r="U19" s="29">
        <v>4.08</v>
      </c>
      <c r="V19" s="27">
        <v>1.01</v>
      </c>
      <c r="W19" s="33">
        <v>11.13</v>
      </c>
      <c r="X19" s="34">
        <v>1.08</v>
      </c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1:71" ht="16" x14ac:dyDescent="0.2">
      <c r="A20" s="75"/>
      <c r="B20" s="3" t="s">
        <v>13</v>
      </c>
      <c r="C20" s="24">
        <v>2.8460000000000001</v>
      </c>
      <c r="D20" s="24">
        <f t="array" ref="D20">INDEX('AAA, Tan2014'!A:H,MATCH(B20,'AAA, Tan2014'!A:A,0),8)</f>
        <v>2.4074415190239087</v>
      </c>
      <c r="E20" s="26">
        <v>6.8</v>
      </c>
      <c r="F20" s="26">
        <v>0.95</v>
      </c>
      <c r="G20" s="26">
        <v>4.7</v>
      </c>
      <c r="H20" s="26">
        <v>0.98</v>
      </c>
      <c r="I20" s="24">
        <f t="array" ref="I20">INDEX('AAA, Tan2014'!A:H,MATCH(B20,'AAA, Tan2014'!A:A,0),7)</f>
        <v>2.8525829594787133</v>
      </c>
      <c r="J20" s="26">
        <v>3.23</v>
      </c>
      <c r="K20" s="27">
        <v>1.55</v>
      </c>
      <c r="L20" s="27">
        <v>0.71</v>
      </c>
      <c r="M20" s="26">
        <v>3.85</v>
      </c>
      <c r="N20" s="32">
        <v>3.9</v>
      </c>
      <c r="O20" s="32">
        <v>4.3</v>
      </c>
      <c r="P20" s="26">
        <v>4.03</v>
      </c>
      <c r="Q20" s="26">
        <v>4.2699999999999996</v>
      </c>
      <c r="R20" s="26">
        <v>3.99</v>
      </c>
      <c r="S20" s="64">
        <v>4.2</v>
      </c>
      <c r="T20" s="26">
        <v>12.88</v>
      </c>
      <c r="U20" s="29">
        <v>4.24</v>
      </c>
      <c r="V20" s="27">
        <v>4.63</v>
      </c>
      <c r="W20" s="33">
        <v>2.98</v>
      </c>
      <c r="X20" s="34">
        <v>0.93</v>
      </c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</row>
    <row r="21" spans="1:71" ht="16" x14ac:dyDescent="0.2">
      <c r="A21" s="75"/>
      <c r="B21" s="3" t="s">
        <v>0</v>
      </c>
      <c r="C21" s="24">
        <v>10.386000000000001</v>
      </c>
      <c r="D21" s="24">
        <f t="array" ref="D21">INDEX('AAA, Tan2014'!A:H,MATCH("aspartic acid",'AAA, Tan2014'!A:A,0),8)</f>
        <v>11.401818514260292</v>
      </c>
      <c r="E21" s="26">
        <v>11.6</v>
      </c>
      <c r="F21" s="26">
        <v>2.75</v>
      </c>
      <c r="G21" s="26">
        <v>11.9</v>
      </c>
      <c r="H21" s="26">
        <v>2.77</v>
      </c>
      <c r="I21" s="24">
        <f t="array" ref="I21">INDEX('AAA, Tan2014'!A:H,MATCH("aspartic acid",'AAA, Tan2014'!A:A,0),7)</f>
        <v>10.908270822666438</v>
      </c>
      <c r="J21" s="26">
        <v>13.02</v>
      </c>
      <c r="K21" s="27">
        <v>5.2</v>
      </c>
      <c r="L21" s="27">
        <v>4.28</v>
      </c>
      <c r="M21" s="26">
        <v>13.34</v>
      </c>
      <c r="N21" s="32">
        <v>11.5</v>
      </c>
      <c r="O21" s="32">
        <v>11.2</v>
      </c>
      <c r="P21" s="26">
        <v>12.28</v>
      </c>
      <c r="Q21" s="26">
        <v>10.68</v>
      </c>
      <c r="R21" s="26">
        <v>12.63</v>
      </c>
      <c r="S21" s="64">
        <v>13</v>
      </c>
      <c r="T21" s="26">
        <v>27.64</v>
      </c>
      <c r="U21" s="29">
        <v>10.94</v>
      </c>
      <c r="V21" s="27">
        <v>13.2</v>
      </c>
      <c r="W21" s="33">
        <v>10.31</v>
      </c>
      <c r="X21" s="34">
        <v>2.87</v>
      </c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</row>
    <row r="22" spans="1:71" ht="16" x14ac:dyDescent="0.2">
      <c r="A22" s="75"/>
      <c r="B22" s="3" t="s">
        <v>1</v>
      </c>
      <c r="C22" s="24">
        <v>13.754</v>
      </c>
      <c r="D22" s="24">
        <f t="array" ref="D22">INDEX('AAA, Tan2014'!A:H,MATCH("glutamic acid",'AAA, Tan2014'!A:A,0),8)</f>
        <v>22.631057825887481</v>
      </c>
      <c r="E22" s="26">
        <v>22.1</v>
      </c>
      <c r="F22" s="26">
        <v>3.37</v>
      </c>
      <c r="G22" s="26">
        <v>14.87</v>
      </c>
      <c r="H22" s="26">
        <v>3.51</v>
      </c>
      <c r="I22" s="24">
        <f t="array" ref="I22">INDEX('AAA, Tan2014'!A:H,MATCH("glutamic acid",'AAA, Tan2014'!A:A,0),7)</f>
        <v>16.868272585402039</v>
      </c>
      <c r="J22" s="26">
        <v>20.82</v>
      </c>
      <c r="K22" s="27">
        <v>8.8800000000000008</v>
      </c>
      <c r="L22" s="27">
        <v>6.3</v>
      </c>
      <c r="M22" s="26">
        <v>16.68</v>
      </c>
      <c r="N22" s="32">
        <v>17.399999999999999</v>
      </c>
      <c r="O22" s="32">
        <v>22</v>
      </c>
      <c r="P22" s="26">
        <v>16.45</v>
      </c>
      <c r="Q22" s="26">
        <v>16.920000000000002</v>
      </c>
      <c r="R22" s="26">
        <v>17.59</v>
      </c>
      <c r="S22" s="64">
        <v>20.3</v>
      </c>
      <c r="T22" s="26">
        <v>42.12</v>
      </c>
      <c r="U22" s="29">
        <v>13.8</v>
      </c>
      <c r="V22" s="27">
        <v>21.07</v>
      </c>
      <c r="W22" s="33">
        <v>14.89</v>
      </c>
      <c r="X22" s="34">
        <v>4.8499999999999996</v>
      </c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</row>
    <row r="23" spans="1:71" ht="16" x14ac:dyDescent="0.2">
      <c r="A23" s="76"/>
      <c r="B23" s="6" t="s">
        <v>81</v>
      </c>
      <c r="C23" s="35">
        <v>4.5920000000000005</v>
      </c>
      <c r="D23" s="35">
        <f t="array" ref="D23">INDEX('AAA, Tan2014'!A:H,MATCH(B23,'AAA, Tan2014'!A:A,0),8)</f>
        <v>4.0553242141300583</v>
      </c>
      <c r="E23" s="36">
        <v>9.1999999999999993</v>
      </c>
      <c r="F23" s="36"/>
      <c r="G23" s="36">
        <v>8.06</v>
      </c>
      <c r="H23" s="36"/>
      <c r="I23" s="35">
        <f t="array" ref="I23">INDEX('AAA, Tan2014'!A:H,MATCH(B23,'AAA, Tan2014'!A:A,0),7)</f>
        <v>4.6843367848617063</v>
      </c>
      <c r="J23" s="36">
        <v>6.46</v>
      </c>
      <c r="K23" s="37">
        <v>0.23</v>
      </c>
      <c r="L23" s="37">
        <v>0.92</v>
      </c>
      <c r="M23" s="36">
        <v>6.88</v>
      </c>
      <c r="N23" s="38">
        <v>5.6</v>
      </c>
      <c r="O23" s="38">
        <v>4.9000000000000004</v>
      </c>
      <c r="P23" s="36">
        <v>6.97</v>
      </c>
      <c r="Q23" s="36">
        <v>4.79</v>
      </c>
      <c r="R23" s="36">
        <v>6.77</v>
      </c>
      <c r="S23" s="65">
        <v>4.2</v>
      </c>
      <c r="T23" s="36">
        <v>15.32</v>
      </c>
      <c r="U23" s="39">
        <v>6.62</v>
      </c>
      <c r="V23" s="37">
        <v>5.18</v>
      </c>
      <c r="W23" s="37">
        <v>5.09</v>
      </c>
      <c r="X23" s="40">
        <v>1.22</v>
      </c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</row>
    <row r="24" spans="1:71" ht="16" x14ac:dyDescent="0.2">
      <c r="A24" s="2"/>
      <c r="B24" s="2"/>
      <c r="C24" s="2"/>
      <c r="D24" s="7"/>
      <c r="E24" s="2"/>
      <c r="F24" s="2"/>
      <c r="G24" s="2"/>
      <c r="H24" s="2"/>
      <c r="I24" s="4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41"/>
      <c r="V24" s="8"/>
      <c r="W24" s="42"/>
      <c r="X24" s="4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</row>
    <row r="25" spans="1:71" ht="16" x14ac:dyDescent="0.2">
      <c r="A25" s="2"/>
      <c r="B25" s="43" t="s">
        <v>47</v>
      </c>
      <c r="C25" s="79" t="s">
        <v>86</v>
      </c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80"/>
      <c r="Y25" s="41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</row>
    <row r="26" spans="1:71" ht="16" x14ac:dyDescent="0.2">
      <c r="A26" s="2"/>
      <c r="B26" s="46" t="s">
        <v>49</v>
      </c>
      <c r="C26" s="44">
        <f>RSQ(C$7:C$23,$D$7:$D$23)</f>
        <v>0.84743181424405456</v>
      </c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13"/>
      <c r="X26" s="45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</row>
    <row r="27" spans="1:71" ht="16" x14ac:dyDescent="0.2">
      <c r="A27" s="2"/>
      <c r="B27" s="46" t="s">
        <v>50</v>
      </c>
      <c r="C27" s="44">
        <f t="shared" ref="C27:D27" si="0">RSQ(C$7:C$23,$E$7:$E$23)</f>
        <v>0.8684576240064773</v>
      </c>
      <c r="D27" s="44">
        <f t="shared" si="0"/>
        <v>0.79065739288106163</v>
      </c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13"/>
      <c r="X27" s="47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</row>
    <row r="28" spans="1:71" ht="16" x14ac:dyDescent="0.2">
      <c r="A28" s="2"/>
      <c r="B28" s="46" t="s">
        <v>50</v>
      </c>
      <c r="C28" s="44">
        <f t="shared" ref="C28:E28" si="1">RSQ(C$7:C$23,$F$7:$F$23)</f>
        <v>0.98652449431279965</v>
      </c>
      <c r="D28" s="44">
        <f t="shared" si="1"/>
        <v>0.88859411614223083</v>
      </c>
      <c r="E28" s="44">
        <f t="shared" si="1"/>
        <v>0.86939406265358266</v>
      </c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3"/>
      <c r="X28" s="45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</row>
    <row r="29" spans="1:71" ht="16" x14ac:dyDescent="0.2">
      <c r="A29" s="2"/>
      <c r="B29" s="46" t="s">
        <v>51</v>
      </c>
      <c r="C29" s="44">
        <f t="shared" ref="C29:F29" si="2">RSQ(C$7:C$23,$G$7:$G$23)</f>
        <v>0.9583527470850759</v>
      </c>
      <c r="D29" s="44">
        <f t="shared" si="2"/>
        <v>0.77314543558904869</v>
      </c>
      <c r="E29" s="44">
        <f t="shared" si="2"/>
        <v>0.88684844346374569</v>
      </c>
      <c r="F29" s="44">
        <f t="shared" si="2"/>
        <v>0.98997961916182486</v>
      </c>
      <c r="G29" s="44"/>
      <c r="H29" s="44"/>
      <c r="I29" s="44"/>
      <c r="J29" s="48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13"/>
      <c r="X29" s="49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</row>
    <row r="30" spans="1:71" ht="16" x14ac:dyDescent="0.2">
      <c r="A30" s="9"/>
      <c r="B30" s="46" t="s">
        <v>52</v>
      </c>
      <c r="C30" s="44">
        <f t="shared" ref="C30:G30" si="3">RSQ(C$7:C$23,$H$7:$H$23)</f>
        <v>0.9828364163870833</v>
      </c>
      <c r="D30" s="44">
        <f t="shared" si="3"/>
        <v>0.90215732470276366</v>
      </c>
      <c r="E30" s="44">
        <f t="shared" si="3"/>
        <v>0.87358330406495355</v>
      </c>
      <c r="F30" s="44">
        <f t="shared" si="3"/>
        <v>0.99702596833658175</v>
      </c>
      <c r="G30" s="44">
        <f t="shared" si="3"/>
        <v>0.98610445278952352</v>
      </c>
      <c r="H30" s="44"/>
      <c r="I30" s="44"/>
      <c r="J30" s="50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13"/>
      <c r="X30" s="49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</row>
    <row r="31" spans="1:71" ht="16" x14ac:dyDescent="0.2">
      <c r="A31" s="9"/>
      <c r="B31" s="46" t="s">
        <v>53</v>
      </c>
      <c r="C31" s="44">
        <f t="shared" ref="C31:H31" si="4">RSQ(C$7:C$23,$I$7:$I$23)</f>
        <v>0.85998381006475788</v>
      </c>
      <c r="D31" s="44">
        <f t="shared" si="4"/>
        <v>0.9122343621386424</v>
      </c>
      <c r="E31" s="44">
        <f t="shared" si="4"/>
        <v>0.82939169824771974</v>
      </c>
      <c r="F31" s="44">
        <f t="shared" si="4"/>
        <v>0.94291378813822535</v>
      </c>
      <c r="G31" s="44">
        <f t="shared" si="4"/>
        <v>0.7863267619834392</v>
      </c>
      <c r="H31" s="44">
        <f t="shared" si="4"/>
        <v>0.94298321713258693</v>
      </c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66"/>
      <c r="Y31" s="2"/>
      <c r="Z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</row>
    <row r="32" spans="1:71" ht="16" x14ac:dyDescent="0.2">
      <c r="A32" s="2"/>
      <c r="B32" s="46" t="s">
        <v>53</v>
      </c>
      <c r="C32" s="44">
        <f>RSQ(C$7:C$23,$J$7:$J$23)</f>
        <v>0.91243873940104647</v>
      </c>
      <c r="D32" s="44">
        <f t="shared" ref="D32:I32" si="5">RSQ(D$7:D$23,$J$7:$J$23)</f>
        <v>0.9345119620108655</v>
      </c>
      <c r="E32" s="44">
        <f t="shared" si="5"/>
        <v>0.81341055302014065</v>
      </c>
      <c r="F32" s="44">
        <f t="shared" si="5"/>
        <v>0.91903614641419018</v>
      </c>
      <c r="G32" s="44">
        <f t="shared" si="5"/>
        <v>0.87502150490791886</v>
      </c>
      <c r="H32" s="44">
        <f t="shared" si="5"/>
        <v>0.93344873181182864</v>
      </c>
      <c r="I32" s="44">
        <f t="shared" si="5"/>
        <v>0.82054240560512182</v>
      </c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66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</row>
    <row r="33" spans="1:71" ht="16" x14ac:dyDescent="0.2">
      <c r="A33" s="2"/>
      <c r="B33" s="46" t="s">
        <v>53</v>
      </c>
      <c r="C33" s="44">
        <f>RSQ(C$7:C$23,$K$7:$K$23)</f>
        <v>0.79333751747960468</v>
      </c>
      <c r="D33" s="44">
        <f t="shared" ref="D33:J33" si="6">RSQ(D$7:D$23,$K$7:$K$23)</f>
        <v>0.72835207949471803</v>
      </c>
      <c r="E33" s="44">
        <f t="shared" si="6"/>
        <v>0.71035496847088453</v>
      </c>
      <c r="F33" s="44">
        <f t="shared" si="6"/>
        <v>0.89147196981806198</v>
      </c>
      <c r="G33" s="44">
        <f t="shared" si="6"/>
        <v>0.67898539222615961</v>
      </c>
      <c r="H33" s="44">
        <f t="shared" si="6"/>
        <v>0.90859017276724741</v>
      </c>
      <c r="I33" s="44">
        <f t="shared" si="6"/>
        <v>0.64883186717547425</v>
      </c>
      <c r="J33" s="44">
        <f t="shared" si="6"/>
        <v>0.79929483865421413</v>
      </c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66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</row>
    <row r="34" spans="1:71" ht="16" x14ac:dyDescent="0.2">
      <c r="A34" s="2"/>
      <c r="B34" s="46" t="s">
        <v>54</v>
      </c>
      <c r="C34" s="44">
        <f>RSQ(C$7:C$23,$L$7:$L$23)</f>
        <v>0.86127168359583739</v>
      </c>
      <c r="D34" s="44">
        <f t="shared" ref="D34:K34" si="7">RSQ(D$7:D$23,$L$7:$L$23)</f>
        <v>0.88033034765266949</v>
      </c>
      <c r="E34" s="44">
        <f t="shared" si="7"/>
        <v>0.70902393623212179</v>
      </c>
      <c r="F34" s="44">
        <f t="shared" si="7"/>
        <v>0.86325538482301212</v>
      </c>
      <c r="G34" s="44">
        <f t="shared" si="7"/>
        <v>0.77503563289354926</v>
      </c>
      <c r="H34" s="44">
        <f t="shared" si="7"/>
        <v>0.86878647240502727</v>
      </c>
      <c r="I34" s="44">
        <f t="shared" si="7"/>
        <v>0.74684092033423777</v>
      </c>
      <c r="J34" s="44">
        <f t="shared" si="7"/>
        <v>0.93457728038051169</v>
      </c>
      <c r="K34" s="44">
        <f t="shared" si="7"/>
        <v>0.85618785396575503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66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</row>
    <row r="35" spans="1:71" ht="16" x14ac:dyDescent="0.2">
      <c r="A35" s="2"/>
      <c r="B35" s="46" t="s">
        <v>54</v>
      </c>
      <c r="C35" s="44">
        <f>RSQ(C$7:C$23,$M$7:$M$23)</f>
        <v>0.91543980567018024</v>
      </c>
      <c r="D35" s="44">
        <f t="shared" ref="D35:L35" si="8">RSQ(D$7:D$23,$M$7:$M$23)</f>
        <v>0.89281668603042474</v>
      </c>
      <c r="E35" s="44">
        <f t="shared" si="8"/>
        <v>0.78524570413176709</v>
      </c>
      <c r="F35" s="44">
        <f t="shared" si="8"/>
        <v>0.97523395986413575</v>
      </c>
      <c r="G35" s="44">
        <f t="shared" si="8"/>
        <v>0.9103877996925277</v>
      </c>
      <c r="H35" s="44">
        <f t="shared" si="8"/>
        <v>0.97675417385674312</v>
      </c>
      <c r="I35" s="44">
        <f t="shared" si="8"/>
        <v>0.83294643650547684</v>
      </c>
      <c r="J35" s="44">
        <f t="shared" si="8"/>
        <v>0.94280702240116698</v>
      </c>
      <c r="K35" s="44">
        <f t="shared" si="8"/>
        <v>0.66235250532886081</v>
      </c>
      <c r="L35" s="44">
        <f t="shared" si="8"/>
        <v>0.87288040089501362</v>
      </c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66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</row>
    <row r="36" spans="1:71" ht="16" x14ac:dyDescent="0.2">
      <c r="A36" s="2"/>
      <c r="B36" s="46" t="s">
        <v>54</v>
      </c>
      <c r="C36" s="44">
        <f>RSQ(C$7:C$23,$N$7:$N$23)</f>
        <v>0.89912350500205795</v>
      </c>
      <c r="D36" s="44">
        <f t="shared" ref="D36:M36" si="9">RSQ(D$7:D$23,$N$7:$N$23)</f>
        <v>0.92480405776189079</v>
      </c>
      <c r="E36" s="44">
        <f t="shared" si="9"/>
        <v>0.80773913892320437</v>
      </c>
      <c r="F36" s="44">
        <f t="shared" si="9"/>
        <v>0.94268844575452415</v>
      </c>
      <c r="G36" s="44">
        <f t="shared" si="9"/>
        <v>0.86650786679836356</v>
      </c>
      <c r="H36" s="44">
        <f t="shared" si="9"/>
        <v>0.94762475319532069</v>
      </c>
      <c r="I36" s="44">
        <f t="shared" si="9"/>
        <v>0.84001139923525181</v>
      </c>
      <c r="J36" s="44">
        <f t="shared" si="9"/>
        <v>0.95457737557353239</v>
      </c>
      <c r="K36" s="44">
        <f t="shared" si="9"/>
        <v>0.70684087740568946</v>
      </c>
      <c r="L36" s="44">
        <f t="shared" si="9"/>
        <v>0.87784848031898999</v>
      </c>
      <c r="M36" s="44">
        <f t="shared" si="9"/>
        <v>0.96373251100783774</v>
      </c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66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</row>
    <row r="37" spans="1:71" ht="16" x14ac:dyDescent="0.2">
      <c r="A37" s="2"/>
      <c r="B37" s="46" t="s">
        <v>55</v>
      </c>
      <c r="C37" s="44">
        <f>RSQ(C$7:C$23,$O$7:$O$23)</f>
        <v>0.91701943088484694</v>
      </c>
      <c r="D37" s="44">
        <f t="shared" ref="D37:N37" si="10">RSQ(D$7:D$23,$O$7:$O$23)</f>
        <v>0.94705202761458807</v>
      </c>
      <c r="E37" s="44">
        <f t="shared" si="10"/>
        <v>0.86926705316009345</v>
      </c>
      <c r="F37" s="44">
        <f t="shared" si="10"/>
        <v>0.91491670753048948</v>
      </c>
      <c r="G37" s="44">
        <f t="shared" si="10"/>
        <v>0.86621204134358776</v>
      </c>
      <c r="H37" s="44">
        <f t="shared" si="10"/>
        <v>0.92865470460294697</v>
      </c>
      <c r="I37" s="44">
        <f t="shared" si="10"/>
        <v>0.84938029277816285</v>
      </c>
      <c r="J37" s="44">
        <f t="shared" si="10"/>
        <v>0.96453792303228003</v>
      </c>
      <c r="K37" s="44">
        <f t="shared" si="10"/>
        <v>0.81734163120025238</v>
      </c>
      <c r="L37" s="44">
        <f t="shared" si="10"/>
        <v>0.89535172386245832</v>
      </c>
      <c r="M37" s="44">
        <f t="shared" si="10"/>
        <v>0.90258668977414303</v>
      </c>
      <c r="N37" s="44">
        <f t="shared" si="10"/>
        <v>0.95212035432652342</v>
      </c>
      <c r="O37" s="44"/>
      <c r="P37" s="44"/>
      <c r="Q37" s="44"/>
      <c r="R37" s="44"/>
      <c r="S37" s="44"/>
      <c r="T37" s="44"/>
      <c r="U37" s="44"/>
      <c r="V37" s="44"/>
      <c r="W37" s="44"/>
      <c r="X37" s="66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</row>
    <row r="38" spans="1:71" ht="16" x14ac:dyDescent="0.2">
      <c r="A38" s="2"/>
      <c r="B38" s="46" t="s">
        <v>55</v>
      </c>
      <c r="C38" s="44">
        <f>RSQ(C$7:C$23,$P$7:$P$23)</f>
        <v>0.94418771798482426</v>
      </c>
      <c r="D38" s="44">
        <f t="shared" ref="D38:O38" si="11">RSQ(D$7:D$23,$P$7:$P$23)</f>
        <v>0.89840812830628969</v>
      </c>
      <c r="E38" s="44">
        <f t="shared" si="11"/>
        <v>0.85146258262211372</v>
      </c>
      <c r="F38" s="44">
        <f t="shared" si="11"/>
        <v>0.99115804004144203</v>
      </c>
      <c r="G38" s="44">
        <f t="shared" si="11"/>
        <v>0.94803206374490079</v>
      </c>
      <c r="H38" s="44">
        <f t="shared" si="11"/>
        <v>0.9923283705179845</v>
      </c>
      <c r="I38" s="44">
        <f t="shared" si="11"/>
        <v>0.8695965174253254</v>
      </c>
      <c r="J38" s="44">
        <f t="shared" si="11"/>
        <v>0.94610635084873262</v>
      </c>
      <c r="K38" s="44">
        <f t="shared" si="11"/>
        <v>0.68538944989011386</v>
      </c>
      <c r="L38" s="44">
        <f t="shared" si="11"/>
        <v>0.84521307311422877</v>
      </c>
      <c r="M38" s="44">
        <f t="shared" si="11"/>
        <v>0.98343083967142708</v>
      </c>
      <c r="N38" s="44">
        <f t="shared" si="11"/>
        <v>0.95912344988930087</v>
      </c>
      <c r="O38" s="44">
        <f t="shared" si="11"/>
        <v>0.92860897109903862</v>
      </c>
      <c r="P38" s="44"/>
      <c r="Q38" s="44"/>
      <c r="R38" s="44"/>
      <c r="S38" s="44"/>
      <c r="T38" s="44"/>
      <c r="U38" s="44"/>
      <c r="V38" s="44"/>
      <c r="W38" s="44"/>
      <c r="X38" s="66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</row>
    <row r="39" spans="1:71" ht="16" x14ac:dyDescent="0.2">
      <c r="A39" s="2"/>
      <c r="B39" s="46" t="s">
        <v>2</v>
      </c>
      <c r="C39" s="44">
        <f>RSQ(C$7:C$23,$Q$7:$Q$23)</f>
        <v>0.93005066214236909</v>
      </c>
      <c r="D39" s="44">
        <f t="shared" ref="D39:P39" si="12">RSQ(D$7:D$23,$Q$7:$Q$23)</f>
        <v>0.91142479544029564</v>
      </c>
      <c r="E39" s="44">
        <f t="shared" si="12"/>
        <v>0.82046826118622795</v>
      </c>
      <c r="F39" s="44">
        <f t="shared" si="12"/>
        <v>0.93732886132152848</v>
      </c>
      <c r="G39" s="44">
        <f t="shared" si="12"/>
        <v>0.88504681266540564</v>
      </c>
      <c r="H39" s="44">
        <f t="shared" si="12"/>
        <v>0.94911112801123054</v>
      </c>
      <c r="I39" s="44">
        <f t="shared" si="12"/>
        <v>0.83315265323787424</v>
      </c>
      <c r="J39" s="44">
        <f t="shared" si="12"/>
        <v>0.96665943843362223</v>
      </c>
      <c r="K39" s="44">
        <f t="shared" si="12"/>
        <v>0.80658049242822694</v>
      </c>
      <c r="L39" s="44">
        <f t="shared" si="12"/>
        <v>0.88524221056903707</v>
      </c>
      <c r="M39" s="44">
        <f t="shared" si="12"/>
        <v>0.9251729757179582</v>
      </c>
      <c r="N39" s="44">
        <f t="shared" si="12"/>
        <v>0.96364959908793124</v>
      </c>
      <c r="O39" s="44">
        <f t="shared" si="12"/>
        <v>0.97743369248678913</v>
      </c>
      <c r="P39" s="44">
        <f t="shared" si="12"/>
        <v>0.94311399498121273</v>
      </c>
      <c r="Q39" s="44"/>
      <c r="R39" s="44"/>
      <c r="S39" s="44"/>
      <c r="T39" s="44"/>
      <c r="U39" s="44"/>
      <c r="V39" s="44"/>
      <c r="W39" s="44"/>
      <c r="X39" s="66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</row>
    <row r="40" spans="1:71" ht="16" x14ac:dyDescent="0.2">
      <c r="A40" s="2"/>
      <c r="B40" s="46" t="s">
        <v>56</v>
      </c>
      <c r="C40" s="44">
        <f>RSQ(C$7:C$23,$R$7:$R$23)</f>
        <v>0.89853919944256366</v>
      </c>
      <c r="D40" s="44">
        <f t="shared" ref="D40:Q40" si="13">RSQ(D$7:D$23,$R$7:$R$23)</f>
        <v>0.90817963651635947</v>
      </c>
      <c r="E40" s="44">
        <f t="shared" si="13"/>
        <v>0.80602742500631297</v>
      </c>
      <c r="F40" s="44">
        <f t="shared" si="13"/>
        <v>0.97528793092920085</v>
      </c>
      <c r="G40" s="44">
        <f t="shared" si="13"/>
        <v>0.89615347644868681</v>
      </c>
      <c r="H40" s="44">
        <f t="shared" si="13"/>
        <v>0.98195423498373924</v>
      </c>
      <c r="I40" s="44">
        <f t="shared" si="13"/>
        <v>0.83050324081399551</v>
      </c>
      <c r="J40" s="44">
        <f t="shared" si="13"/>
        <v>0.96112828036575038</v>
      </c>
      <c r="K40" s="44">
        <f t="shared" si="13"/>
        <v>0.68099555048053073</v>
      </c>
      <c r="L40" s="44">
        <f t="shared" si="13"/>
        <v>0.85319247080962557</v>
      </c>
      <c r="M40" s="44">
        <f t="shared" si="13"/>
        <v>0.97348273292519794</v>
      </c>
      <c r="N40" s="44">
        <f t="shared" si="13"/>
        <v>0.96806068106870002</v>
      </c>
      <c r="O40" s="44">
        <f t="shared" si="13"/>
        <v>0.9310005078540512</v>
      </c>
      <c r="P40" s="44">
        <f t="shared" si="13"/>
        <v>0.98392382668471312</v>
      </c>
      <c r="Q40" s="44">
        <f t="shared" si="13"/>
        <v>0.95016668003726323</v>
      </c>
      <c r="R40" s="44"/>
      <c r="S40" s="44"/>
      <c r="T40" s="44"/>
      <c r="U40" s="44"/>
      <c r="V40" s="44"/>
      <c r="W40" s="44"/>
      <c r="X40" s="66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</row>
    <row r="41" spans="1:71" ht="16" x14ac:dyDescent="0.2">
      <c r="A41" s="2"/>
      <c r="B41" s="68" t="s">
        <v>56</v>
      </c>
      <c r="C41" s="44">
        <f>RSQ(C$7:C$23,$S$7:$S$23)</f>
        <v>0.88071620353007796</v>
      </c>
      <c r="D41" s="44">
        <f t="shared" ref="D41:R41" si="14">RSQ(D$7:D$23,$S$7:$S$23)</f>
        <v>0.93351335369464084</v>
      </c>
      <c r="E41" s="44">
        <f t="shared" si="14"/>
        <v>0.78125562811013372</v>
      </c>
      <c r="F41" s="44">
        <f t="shared" si="14"/>
        <v>0.95301437840230119</v>
      </c>
      <c r="G41" s="44">
        <f t="shared" si="14"/>
        <v>0.83639030446209195</v>
      </c>
      <c r="H41" s="44">
        <f t="shared" si="14"/>
        <v>0.96154021212408936</v>
      </c>
      <c r="I41" s="44">
        <f t="shared" si="14"/>
        <v>0.83350066462728567</v>
      </c>
      <c r="J41" s="44">
        <f t="shared" si="14"/>
        <v>0.94929210783671292</v>
      </c>
      <c r="K41" s="44">
        <f t="shared" si="14"/>
        <v>0.734284363808689</v>
      </c>
      <c r="L41" s="44">
        <f t="shared" si="14"/>
        <v>0.88754373695539612</v>
      </c>
      <c r="M41" s="44">
        <f t="shared" si="14"/>
        <v>0.94384420807390268</v>
      </c>
      <c r="N41" s="44">
        <f t="shared" si="14"/>
        <v>0.98449656288764253</v>
      </c>
      <c r="O41" s="44">
        <f t="shared" si="14"/>
        <v>0.95398457011731541</v>
      </c>
      <c r="P41" s="44">
        <f t="shared" si="14"/>
        <v>0.95044246960703871</v>
      </c>
      <c r="Q41" s="44">
        <f t="shared" si="14"/>
        <v>0.96602154294151654</v>
      </c>
      <c r="R41" s="44">
        <f t="shared" si="14"/>
        <v>0.96934337977366947</v>
      </c>
      <c r="S41" s="44"/>
      <c r="T41" s="44"/>
      <c r="U41" s="44"/>
      <c r="V41" s="44"/>
      <c r="W41" s="44"/>
      <c r="X41" s="66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</row>
    <row r="42" spans="1:71" ht="16" x14ac:dyDescent="0.2">
      <c r="A42" s="2"/>
      <c r="B42" s="46" t="s">
        <v>57</v>
      </c>
      <c r="C42" s="44">
        <f>RSQ(C$7:C$23,$T$7:$T$23)</f>
        <v>0.92683548900024748</v>
      </c>
      <c r="D42" s="44">
        <f t="shared" ref="D42:S42" si="15">RSQ(D$7:D$23,$T$7:$T$23)</f>
        <v>0.86908406623802426</v>
      </c>
      <c r="E42" s="44">
        <f t="shared" si="15"/>
        <v>0.81987504717622095</v>
      </c>
      <c r="F42" s="44">
        <f t="shared" si="15"/>
        <v>0.95499368948746388</v>
      </c>
      <c r="G42" s="44">
        <f t="shared" si="15"/>
        <v>0.89454597696186477</v>
      </c>
      <c r="H42" s="44">
        <f t="shared" si="15"/>
        <v>0.96065331104525786</v>
      </c>
      <c r="I42" s="44">
        <f t="shared" si="15"/>
        <v>0.81293749222631906</v>
      </c>
      <c r="J42" s="44">
        <f t="shared" si="15"/>
        <v>0.91373612351661859</v>
      </c>
      <c r="K42" s="44">
        <f t="shared" si="15"/>
        <v>0.73443344379623865</v>
      </c>
      <c r="L42" s="44">
        <f t="shared" si="15"/>
        <v>0.85181498873410633</v>
      </c>
      <c r="M42" s="44">
        <f t="shared" si="15"/>
        <v>0.89824641948825457</v>
      </c>
      <c r="N42" s="44">
        <f t="shared" si="15"/>
        <v>0.94458489432716686</v>
      </c>
      <c r="O42" s="44">
        <f t="shared" si="15"/>
        <v>0.95373351084103675</v>
      </c>
      <c r="P42" s="44">
        <f t="shared" si="15"/>
        <v>0.94255656467823046</v>
      </c>
      <c r="Q42" s="44">
        <f t="shared" si="15"/>
        <v>0.94712317434816606</v>
      </c>
      <c r="R42" s="44">
        <f t="shared" si="15"/>
        <v>0.92794048441412458</v>
      </c>
      <c r="S42" s="44">
        <f t="shared" si="15"/>
        <v>0.92723566275541802</v>
      </c>
      <c r="T42" s="44"/>
      <c r="U42" s="44"/>
      <c r="V42" s="44"/>
      <c r="W42" s="44"/>
      <c r="X42" s="66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</row>
    <row r="43" spans="1:71" ht="16" x14ac:dyDescent="0.2">
      <c r="A43" s="2"/>
      <c r="B43" s="46" t="s">
        <v>58</v>
      </c>
      <c r="C43" s="44">
        <f>RSQ(C$7:C$23,$U$7:$U$23)</f>
        <v>0.96603379758204933</v>
      </c>
      <c r="D43" s="44">
        <f t="shared" ref="D43:T43" si="16">RSQ(D$7:D$23,$U$7:$U$23)</f>
        <v>0.78460977888068073</v>
      </c>
      <c r="E43" s="44">
        <f t="shared" si="16"/>
        <v>0.80953574824837837</v>
      </c>
      <c r="F43" s="44">
        <f t="shared" si="16"/>
        <v>0.95436647214596826</v>
      </c>
      <c r="G43" s="44">
        <f t="shared" si="16"/>
        <v>0.94274514129598652</v>
      </c>
      <c r="H43" s="44">
        <f t="shared" si="16"/>
        <v>0.95642095857143172</v>
      </c>
      <c r="I43" s="44">
        <f t="shared" si="16"/>
        <v>0.81377944997760887</v>
      </c>
      <c r="J43" s="44">
        <f t="shared" si="16"/>
        <v>0.8703147482196979</v>
      </c>
      <c r="K43" s="44">
        <f t="shared" si="16"/>
        <v>0.73215518602615237</v>
      </c>
      <c r="L43" s="44">
        <f t="shared" si="16"/>
        <v>0.76842283952755364</v>
      </c>
      <c r="M43" s="44">
        <f t="shared" si="16"/>
        <v>0.87559848887751357</v>
      </c>
      <c r="N43" s="44">
        <f t="shared" si="16"/>
        <v>0.86018389747924295</v>
      </c>
      <c r="O43" s="44">
        <f t="shared" si="16"/>
        <v>0.87018018722343826</v>
      </c>
      <c r="P43" s="44">
        <f t="shared" si="16"/>
        <v>0.91145134371239622</v>
      </c>
      <c r="Q43" s="44">
        <f t="shared" si="16"/>
        <v>0.912001528708133</v>
      </c>
      <c r="R43" s="44">
        <f t="shared" si="16"/>
        <v>0.86570669299506775</v>
      </c>
      <c r="S43" s="44">
        <f t="shared" si="16"/>
        <v>0.82571891524412522</v>
      </c>
      <c r="T43" s="44">
        <f t="shared" si="16"/>
        <v>0.89931920749253869</v>
      </c>
      <c r="U43" s="44"/>
      <c r="V43" s="44"/>
      <c r="W43" s="44"/>
      <c r="X43" s="66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</row>
    <row r="44" spans="1:71" ht="16" x14ac:dyDescent="0.2">
      <c r="A44" s="2"/>
      <c r="B44" s="46" t="s">
        <v>130</v>
      </c>
      <c r="C44" s="44">
        <f>RSQ(C$7:C$23,$V$7:$V$23)</f>
        <v>0.89953010296652869</v>
      </c>
      <c r="D44" s="44">
        <f t="shared" ref="D44:U44" si="17">RSQ(D$7:D$23,$V$7:$V$23)</f>
        <v>0.84792946171772621</v>
      </c>
      <c r="E44" s="44">
        <f t="shared" si="17"/>
        <v>0.86032942858246997</v>
      </c>
      <c r="F44" s="44">
        <f t="shared" si="17"/>
        <v>0.92212692884530267</v>
      </c>
      <c r="G44" s="44">
        <f t="shared" si="17"/>
        <v>0.87261550045614011</v>
      </c>
      <c r="H44" s="44">
        <f t="shared" si="17"/>
        <v>0.92978585209955655</v>
      </c>
      <c r="I44" s="44">
        <f t="shared" si="17"/>
        <v>0.71158990163678859</v>
      </c>
      <c r="J44" s="44">
        <f t="shared" si="17"/>
        <v>0.94248023835683381</v>
      </c>
      <c r="K44" s="44">
        <f t="shared" si="17"/>
        <v>0.85154001756076936</v>
      </c>
      <c r="L44" s="44">
        <f t="shared" si="17"/>
        <v>0.9403950740651138</v>
      </c>
      <c r="M44" s="44">
        <f t="shared" si="17"/>
        <v>0.8880635467946435</v>
      </c>
      <c r="N44" s="44">
        <f t="shared" si="17"/>
        <v>0.90473518589465296</v>
      </c>
      <c r="O44" s="44">
        <f t="shared" si="17"/>
        <v>0.93780474958102211</v>
      </c>
      <c r="P44" s="44">
        <f t="shared" si="17"/>
        <v>0.89285930811190795</v>
      </c>
      <c r="Q44" s="44">
        <f t="shared" si="17"/>
        <v>0.92401049966494075</v>
      </c>
      <c r="R44" s="44">
        <f t="shared" si="17"/>
        <v>0.89248668452151914</v>
      </c>
      <c r="S44" s="44">
        <f t="shared" si="17"/>
        <v>0.9032284409122634</v>
      </c>
      <c r="T44" s="44">
        <f t="shared" si="17"/>
        <v>0.8842119749211772</v>
      </c>
      <c r="U44" s="44">
        <f t="shared" si="17"/>
        <v>0.81786165516926645</v>
      </c>
      <c r="V44" s="44"/>
      <c r="W44" s="44"/>
      <c r="X44" s="66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</row>
    <row r="45" spans="1:71" ht="16" x14ac:dyDescent="0.2">
      <c r="A45" s="2"/>
      <c r="B45" s="46" t="s">
        <v>135</v>
      </c>
      <c r="C45" s="44">
        <f>RSQ(C$7:C$23,$W$7:$W$23)</f>
        <v>0.62464525921338698</v>
      </c>
      <c r="D45" s="44">
        <f t="shared" ref="D45:V45" si="18">RSQ(D$7:D$23,$W$7:$W$23)</f>
        <v>0.68715271455018301</v>
      </c>
      <c r="E45" s="44">
        <f t="shared" si="18"/>
        <v>0.79407156155299152</v>
      </c>
      <c r="F45" s="44">
        <f t="shared" si="18"/>
        <v>0.87821142793995743</v>
      </c>
      <c r="G45" s="44">
        <f t="shared" si="18"/>
        <v>0.5655928494641953</v>
      </c>
      <c r="H45" s="44">
        <f t="shared" si="18"/>
        <v>0.90540945120364869</v>
      </c>
      <c r="I45" s="44">
        <f t="shared" si="18"/>
        <v>0.70720221656905624</v>
      </c>
      <c r="J45" s="44">
        <f t="shared" si="18"/>
        <v>0.68980017975477481</v>
      </c>
      <c r="K45" s="44">
        <f t="shared" si="18"/>
        <v>0.62334811027882109</v>
      </c>
      <c r="L45" s="44">
        <f t="shared" si="18"/>
        <v>0.57845867719039423</v>
      </c>
      <c r="M45" s="44">
        <f t="shared" si="18"/>
        <v>0.60273523229065207</v>
      </c>
      <c r="N45" s="44">
        <f t="shared" si="18"/>
        <v>0.5880946781033588</v>
      </c>
      <c r="O45" s="44">
        <f t="shared" si="18"/>
        <v>0.64160223469977073</v>
      </c>
      <c r="P45" s="44">
        <f t="shared" si="18"/>
        <v>0.65055228405800825</v>
      </c>
      <c r="Q45" s="44">
        <f t="shared" si="18"/>
        <v>0.6615370575340852</v>
      </c>
      <c r="R45" s="44">
        <f t="shared" si="18"/>
        <v>0.67044730675502218</v>
      </c>
      <c r="S45" s="44">
        <f t="shared" si="18"/>
        <v>0.59919146409935375</v>
      </c>
      <c r="T45" s="44">
        <f t="shared" si="18"/>
        <v>0.50598940467031039</v>
      </c>
      <c r="U45" s="44">
        <f t="shared" si="18"/>
        <v>0.61404299845971444</v>
      </c>
      <c r="V45" s="44">
        <f t="shared" si="18"/>
        <v>0.55179578109095095</v>
      </c>
      <c r="W45" s="44"/>
      <c r="X45" s="66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</row>
    <row r="46" spans="1:71" ht="16" x14ac:dyDescent="0.2">
      <c r="A46" s="2"/>
      <c r="B46" s="69" t="s">
        <v>141</v>
      </c>
      <c r="C46" s="51">
        <f>RSQ(C$7:C$23,$X$7:$X$23)</f>
        <v>0.76924129348182102</v>
      </c>
      <c r="D46" s="51">
        <f t="shared" ref="D46:W46" si="19">RSQ(D$7:D$23,$X$7:$X$23)</f>
        <v>0.94228824955397439</v>
      </c>
      <c r="E46" s="51">
        <f t="shared" si="19"/>
        <v>0.6947257194932599</v>
      </c>
      <c r="F46" s="51">
        <f t="shared" si="19"/>
        <v>0.89050438632780848</v>
      </c>
      <c r="G46" s="51">
        <f t="shared" si="19"/>
        <v>0.72461626184026062</v>
      </c>
      <c r="H46" s="51">
        <f t="shared" si="19"/>
        <v>0.90098543870971259</v>
      </c>
      <c r="I46" s="51">
        <f t="shared" si="19"/>
        <v>0.80685491516850372</v>
      </c>
      <c r="J46" s="51">
        <f t="shared" si="19"/>
        <v>0.90129150287860949</v>
      </c>
      <c r="K46" s="51">
        <f t="shared" si="19"/>
        <v>0.62976482360517028</v>
      </c>
      <c r="L46" s="51">
        <f t="shared" si="19"/>
        <v>0.8611098431961729</v>
      </c>
      <c r="M46" s="51">
        <f t="shared" si="19"/>
        <v>0.90270349533227623</v>
      </c>
      <c r="N46" s="51">
        <f t="shared" si="19"/>
        <v>0.89958369504693581</v>
      </c>
      <c r="O46" s="51">
        <f t="shared" si="19"/>
        <v>0.88239360490373253</v>
      </c>
      <c r="P46" s="51">
        <f t="shared" si="19"/>
        <v>0.87969338139641196</v>
      </c>
      <c r="Q46" s="51">
        <f t="shared" si="19"/>
        <v>0.85792612994352779</v>
      </c>
      <c r="R46" s="51">
        <f t="shared" si="19"/>
        <v>0.91237821998479285</v>
      </c>
      <c r="S46" s="51">
        <f t="shared" si="19"/>
        <v>0.91232563361790187</v>
      </c>
      <c r="T46" s="51">
        <f t="shared" si="19"/>
        <v>0.82418671078811145</v>
      </c>
      <c r="U46" s="51">
        <f t="shared" si="19"/>
        <v>0.69392493981561276</v>
      </c>
      <c r="V46" s="51">
        <f t="shared" si="19"/>
        <v>0.82725128243585822</v>
      </c>
      <c r="W46" s="51">
        <f t="shared" si="19"/>
        <v>0.61613748959597259</v>
      </c>
      <c r="X46" s="67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</row>
    <row r="47" spans="1:71" ht="16" x14ac:dyDescent="0.2">
      <c r="A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</row>
    <row r="48" spans="1:71" ht="16" x14ac:dyDescent="0.2">
      <c r="A48" s="2"/>
      <c r="B48" s="2"/>
      <c r="C48" s="2"/>
      <c r="D48" s="4"/>
      <c r="E48" s="2"/>
      <c r="F48" s="2"/>
      <c r="G48" s="2"/>
      <c r="H48" s="2"/>
      <c r="I48" s="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</row>
    <row r="49" spans="1:71" ht="16" x14ac:dyDescent="0.2">
      <c r="A49" s="2"/>
      <c r="B49" s="2"/>
      <c r="C49" s="2"/>
      <c r="D49" s="4"/>
      <c r="E49" s="2"/>
      <c r="F49" s="2"/>
      <c r="G49" s="2"/>
      <c r="H49" s="2"/>
      <c r="I49" s="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</row>
    <row r="50" spans="1:71" ht="16" x14ac:dyDescent="0.2">
      <c r="A50" s="2"/>
      <c r="B50" s="2" t="s">
        <v>137</v>
      </c>
      <c r="C50" s="52">
        <f t="shared" ref="C50:Q50" si="20">AVERAGE(C7:C23)</f>
        <v>4.4355294117647057</v>
      </c>
      <c r="D50" s="52">
        <f t="shared" si="20"/>
        <v>5.8470588235294114</v>
      </c>
      <c r="E50" s="52">
        <f t="shared" si="20"/>
        <v>8.2062499999999989</v>
      </c>
      <c r="F50" s="52">
        <f t="shared" si="20"/>
        <v>1.3483333333333334</v>
      </c>
      <c r="G50" s="52">
        <f t="shared" si="20"/>
        <v>6.0423529411764703</v>
      </c>
      <c r="H50" s="52">
        <f t="shared" si="20"/>
        <v>1.3791666666666664</v>
      </c>
      <c r="I50" s="52">
        <f t="shared" si="20"/>
        <v>6.1749999999999989</v>
      </c>
      <c r="J50" s="52">
        <f t="shared" si="20"/>
        <v>5.8058823529411763</v>
      </c>
      <c r="K50" s="52">
        <f t="shared" si="20"/>
        <v>2.0376470588235294</v>
      </c>
      <c r="L50" s="52">
        <f t="shared" si="20"/>
        <v>1.5088235294117651</v>
      </c>
      <c r="M50" s="52">
        <f t="shared" si="20"/>
        <v>5.8335294117647054</v>
      </c>
      <c r="N50" s="52">
        <f t="shared" si="20"/>
        <v>5.5941176470588232</v>
      </c>
      <c r="O50" s="52">
        <f t="shared" si="20"/>
        <v>5.6705882352941179</v>
      </c>
      <c r="P50" s="52">
        <f t="shared" si="20"/>
        <v>5.8335294117647063</v>
      </c>
      <c r="Q50" s="52">
        <f t="shared" si="20"/>
        <v>5.1917647058823526</v>
      </c>
      <c r="R50" s="52">
        <f t="shared" ref="R50:X50" si="21">AVERAGE(R7:R23)</f>
        <v>5.8288235294117641</v>
      </c>
      <c r="S50" s="52">
        <f t="shared" si="21"/>
        <v>6.09375</v>
      </c>
      <c r="T50" s="52">
        <f t="shared" si="21"/>
        <v>16.064666666666664</v>
      </c>
      <c r="U50" s="52">
        <f t="shared" si="21"/>
        <v>5.6776470588235295</v>
      </c>
      <c r="V50" s="52">
        <f>AVERAGE(V7:V23)</f>
        <v>5.7076470588235297</v>
      </c>
      <c r="W50" s="52">
        <f t="shared" si="21"/>
        <v>5.43</v>
      </c>
      <c r="X50" s="52">
        <f t="shared" si="21"/>
        <v>1.3647058823529414</v>
      </c>
      <c r="Y50" s="5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</row>
    <row r="51" spans="1:71" ht="16" x14ac:dyDescent="0.2">
      <c r="A51" s="2"/>
      <c r="B51" s="2"/>
      <c r="C51" s="2"/>
      <c r="D51" s="4"/>
      <c r="E51" s="2"/>
      <c r="F51" s="2"/>
      <c r="G51" s="2"/>
      <c r="H51" s="2"/>
      <c r="I51" s="4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</row>
    <row r="52" spans="1:71" ht="16" x14ac:dyDescent="0.2">
      <c r="A52" s="2"/>
      <c r="B52" s="2"/>
      <c r="C52" s="2"/>
      <c r="D52" s="4"/>
      <c r="E52" s="2"/>
      <c r="F52" s="2"/>
      <c r="G52" s="2"/>
      <c r="H52" s="2"/>
      <c r="I52" s="4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</row>
    <row r="53" spans="1:71" ht="16" x14ac:dyDescent="0.2">
      <c r="A53" s="2"/>
      <c r="B53" s="2" t="s">
        <v>150</v>
      </c>
      <c r="C53" s="52">
        <f>MAX(C26:C46)</f>
        <v>0.98652449431279965</v>
      </c>
      <c r="D53" s="4"/>
      <c r="E53" s="2"/>
      <c r="F53" s="2"/>
      <c r="G53" s="2"/>
      <c r="H53" s="2"/>
      <c r="I53" s="4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</row>
    <row r="54" spans="1:71" ht="16" x14ac:dyDescent="0.2">
      <c r="A54" s="2"/>
      <c r="B54" s="2" t="s">
        <v>151</v>
      </c>
      <c r="C54" s="52">
        <f>MIN(C26:C46)</f>
        <v>0.62464525921338698</v>
      </c>
      <c r="D54" s="4"/>
      <c r="E54" s="2"/>
      <c r="F54" s="2"/>
      <c r="G54" s="2"/>
      <c r="H54" s="2"/>
      <c r="I54" s="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</row>
    <row r="55" spans="1:71" ht="16" x14ac:dyDescent="0.2">
      <c r="A55" s="2"/>
      <c r="B55" s="2" t="s">
        <v>152</v>
      </c>
      <c r="C55" s="52">
        <f>MAX(C26:X46)</f>
        <v>0.99702596833658175</v>
      </c>
      <c r="D55" s="4"/>
      <c r="E55" s="2"/>
      <c r="F55" s="2"/>
      <c r="G55" s="2"/>
      <c r="H55" s="2"/>
      <c r="I55" s="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</row>
    <row r="56" spans="1:71" ht="16" x14ac:dyDescent="0.2">
      <c r="A56" s="2"/>
      <c r="B56" s="2" t="s">
        <v>153</v>
      </c>
      <c r="C56" s="52">
        <f>MIN(C26:X46)</f>
        <v>0.50598940467031039</v>
      </c>
      <c r="D56" s="4"/>
      <c r="E56" s="2"/>
      <c r="F56" s="2"/>
      <c r="G56" s="2"/>
      <c r="H56" s="2"/>
      <c r="I56" s="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</row>
    <row r="57" spans="1:71" ht="16" x14ac:dyDescent="0.2">
      <c r="A57" s="2"/>
      <c r="B57" s="2"/>
      <c r="C57" s="2" t="s">
        <v>156</v>
      </c>
      <c r="D57" s="4" t="s">
        <v>157</v>
      </c>
      <c r="E57" s="2"/>
      <c r="F57" s="2"/>
      <c r="G57" s="2"/>
      <c r="H57" s="2"/>
      <c r="I57" s="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</row>
    <row r="58" spans="1:71" ht="16" x14ac:dyDescent="0.2">
      <c r="A58" s="2"/>
      <c r="B58" s="2" t="s">
        <v>154</v>
      </c>
      <c r="C58" s="2">
        <f>COUNTIF(C26:C46,"&gt;0.8")</f>
        <v>18</v>
      </c>
      <c r="D58" s="4">
        <f>COUNTIF(C26:X46,"&gt;0.8")</f>
        <v>183</v>
      </c>
      <c r="E58" s="2"/>
      <c r="F58" s="2"/>
      <c r="G58" s="2"/>
      <c r="H58" s="2"/>
      <c r="I58" s="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</row>
    <row r="59" spans="1:71" ht="16" x14ac:dyDescent="0.2">
      <c r="A59" s="2"/>
      <c r="B59" s="2" t="s">
        <v>155</v>
      </c>
      <c r="C59" s="2">
        <f>COUNT(C26:C46)</f>
        <v>21</v>
      </c>
      <c r="D59" s="4">
        <f>COUNT(C26:X46)</f>
        <v>231</v>
      </c>
      <c r="E59" s="2"/>
      <c r="F59" s="2"/>
      <c r="G59" s="2"/>
      <c r="H59" s="2"/>
      <c r="I59" s="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</row>
    <row r="60" spans="1:71" ht="16" x14ac:dyDescent="0.2">
      <c r="A60" s="2"/>
      <c r="B60" s="2" t="s">
        <v>77</v>
      </c>
      <c r="C60" s="70">
        <f>C58/C59</f>
        <v>0.8571428571428571</v>
      </c>
      <c r="D60" s="70">
        <f>D58/D59</f>
        <v>0.79220779220779225</v>
      </c>
      <c r="E60" s="2"/>
      <c r="F60" s="2"/>
      <c r="G60" s="2"/>
      <c r="H60" s="2"/>
      <c r="I60" s="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</row>
    <row r="61" spans="1:71" ht="16" x14ac:dyDescent="0.2">
      <c r="A61" s="2"/>
      <c r="B61" s="2"/>
      <c r="C61" s="2"/>
      <c r="D61" s="4"/>
      <c r="E61" s="2"/>
      <c r="F61" s="2"/>
      <c r="G61" s="2"/>
      <c r="H61" s="2"/>
      <c r="I61" s="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</row>
    <row r="62" spans="1:71" ht="16" x14ac:dyDescent="0.2">
      <c r="A62" s="2"/>
      <c r="B62" s="2"/>
      <c r="C62" s="2"/>
      <c r="D62" s="4"/>
      <c r="E62" s="2"/>
      <c r="F62" s="2"/>
      <c r="G62" s="2"/>
      <c r="H62" s="2"/>
      <c r="I62" s="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</row>
    <row r="63" spans="1:71" ht="16" x14ac:dyDescent="0.2">
      <c r="A63" s="2"/>
      <c r="B63" s="2"/>
      <c r="C63" s="2"/>
      <c r="D63" s="4"/>
      <c r="E63" s="2"/>
      <c r="F63" s="2"/>
      <c r="G63" s="2"/>
      <c r="H63" s="2"/>
      <c r="I63" s="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</row>
    <row r="64" spans="1:71" ht="16" x14ac:dyDescent="0.2">
      <c r="A64" s="2"/>
      <c r="B64" s="2"/>
      <c r="C64" s="2"/>
      <c r="D64" s="4"/>
      <c r="E64" s="2"/>
      <c r="F64" s="2"/>
      <c r="G64" s="2"/>
      <c r="H64" s="2"/>
      <c r="I64" s="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</row>
    <row r="65" spans="1:71" ht="16" x14ac:dyDescent="0.2">
      <c r="A65" s="2"/>
      <c r="B65" s="2"/>
      <c r="C65" s="2"/>
      <c r="D65" s="4"/>
      <c r="E65" s="2"/>
      <c r="F65" s="2"/>
      <c r="G65" s="2"/>
      <c r="H65" s="2"/>
      <c r="I65" s="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</row>
    <row r="66" spans="1:71" ht="16" x14ac:dyDescent="0.2">
      <c r="A66" s="2"/>
      <c r="B66" s="2"/>
      <c r="C66" s="2"/>
      <c r="D66" s="4"/>
      <c r="E66" s="2"/>
      <c r="F66" s="2"/>
      <c r="G66" s="2"/>
      <c r="H66" s="2"/>
      <c r="I66" s="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</row>
    <row r="67" spans="1:71" ht="16" x14ac:dyDescent="0.2">
      <c r="A67" s="2"/>
      <c r="B67" s="2"/>
      <c r="C67" s="2"/>
      <c r="D67" s="4"/>
      <c r="E67" s="2"/>
      <c r="F67" s="2"/>
      <c r="G67" s="2"/>
      <c r="H67" s="2"/>
      <c r="I67" s="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</row>
    <row r="68" spans="1:71" ht="16" x14ac:dyDescent="0.2">
      <c r="A68" s="2"/>
      <c r="B68" s="2"/>
      <c r="C68" s="2"/>
      <c r="D68" s="4"/>
      <c r="E68" s="2"/>
      <c r="F68" s="2"/>
      <c r="G68" s="2"/>
      <c r="H68" s="2"/>
      <c r="I68" s="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</row>
    <row r="69" spans="1:71" ht="16" x14ac:dyDescent="0.2">
      <c r="A69" s="2"/>
      <c r="B69" s="2"/>
      <c r="C69" s="2"/>
      <c r="D69" s="4"/>
      <c r="E69" s="2"/>
      <c r="F69" s="2"/>
      <c r="G69" s="2"/>
      <c r="H69" s="2"/>
      <c r="I69" s="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</row>
    <row r="70" spans="1:71" ht="16" x14ac:dyDescent="0.2">
      <c r="A70" s="2"/>
      <c r="B70" s="2"/>
      <c r="C70" s="2"/>
      <c r="D70" s="4"/>
      <c r="E70" s="2"/>
      <c r="F70" s="2"/>
      <c r="G70" s="2"/>
      <c r="H70" s="2"/>
      <c r="I70" s="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</row>
    <row r="71" spans="1:71" ht="16" x14ac:dyDescent="0.2">
      <c r="A71" s="2"/>
      <c r="B71" s="2"/>
      <c r="C71" s="2"/>
      <c r="D71" s="4"/>
      <c r="E71" s="2"/>
      <c r="F71" s="2"/>
      <c r="G71" s="2"/>
      <c r="H71" s="2"/>
      <c r="I71" s="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</row>
    <row r="72" spans="1:71" ht="16" x14ac:dyDescent="0.2">
      <c r="A72" s="2"/>
      <c r="B72" s="2"/>
      <c r="C72" s="2"/>
      <c r="D72" s="4"/>
      <c r="E72" s="2"/>
      <c r="F72" s="2"/>
      <c r="G72" s="2"/>
      <c r="H72" s="2"/>
      <c r="I72" s="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</row>
    <row r="73" spans="1:71" ht="16" x14ac:dyDescent="0.2">
      <c r="A73" s="2"/>
      <c r="B73" s="2"/>
      <c r="C73" s="2"/>
      <c r="D73" s="4"/>
      <c r="E73" s="2"/>
      <c r="F73" s="2"/>
      <c r="G73" s="2"/>
      <c r="H73" s="2"/>
      <c r="I73" s="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</row>
    <row r="74" spans="1:71" ht="16" x14ac:dyDescent="0.2">
      <c r="A74" s="2"/>
      <c r="B74" s="2"/>
      <c r="C74" s="2"/>
      <c r="D74" s="4"/>
      <c r="E74" s="2"/>
      <c r="F74" s="2"/>
      <c r="G74" s="2"/>
      <c r="H74" s="2"/>
      <c r="I74" s="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</row>
    <row r="75" spans="1:71" ht="16" x14ac:dyDescent="0.2">
      <c r="A75" s="2"/>
      <c r="B75" s="2"/>
      <c r="C75" s="2"/>
      <c r="D75" s="4"/>
      <c r="E75" s="2"/>
      <c r="F75" s="2"/>
      <c r="G75" s="2"/>
      <c r="H75" s="2"/>
      <c r="I75" s="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</row>
    <row r="76" spans="1:71" ht="16" x14ac:dyDescent="0.2">
      <c r="A76" s="2"/>
      <c r="B76" s="2"/>
      <c r="C76" s="2"/>
      <c r="D76" s="4"/>
      <c r="E76" s="2"/>
      <c r="F76" s="2"/>
      <c r="G76" s="2"/>
      <c r="H76" s="2"/>
      <c r="I76" s="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</row>
    <row r="77" spans="1:71" ht="16" x14ac:dyDescent="0.2">
      <c r="A77" s="2"/>
      <c r="B77" s="2"/>
      <c r="C77" s="2"/>
      <c r="D77" s="4"/>
      <c r="E77" s="2"/>
      <c r="F77" s="2"/>
      <c r="G77" s="2"/>
      <c r="H77" s="2"/>
      <c r="I77" s="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</row>
    <row r="78" spans="1:71" ht="16" x14ac:dyDescent="0.2">
      <c r="A78" s="2"/>
      <c r="B78" s="2"/>
      <c r="C78" s="2"/>
      <c r="D78" s="4"/>
      <c r="E78" s="2"/>
      <c r="F78" s="2"/>
      <c r="G78" s="2"/>
      <c r="H78" s="2"/>
      <c r="I78" s="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</row>
    <row r="79" spans="1:71" ht="16" x14ac:dyDescent="0.2">
      <c r="A79" s="2"/>
      <c r="B79" s="2"/>
      <c r="C79" s="2"/>
      <c r="D79" s="4"/>
      <c r="E79" s="2"/>
      <c r="F79" s="2"/>
      <c r="G79" s="2"/>
      <c r="H79" s="2"/>
      <c r="I79" s="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</row>
    <row r="80" spans="1:71" ht="16" x14ac:dyDescent="0.2">
      <c r="A80" s="2"/>
      <c r="B80" s="2"/>
      <c r="C80" s="2"/>
      <c r="D80" s="4"/>
      <c r="E80" s="2"/>
      <c r="F80" s="2"/>
      <c r="G80" s="2"/>
      <c r="H80" s="2"/>
      <c r="I80" s="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</row>
    <row r="81" spans="1:71" ht="16" x14ac:dyDescent="0.2">
      <c r="A81" s="2"/>
      <c r="B81" s="2"/>
      <c r="C81" s="2"/>
      <c r="D81" s="4"/>
      <c r="E81" s="2"/>
      <c r="F81" s="2"/>
      <c r="G81" s="2"/>
      <c r="H81" s="2"/>
      <c r="I81" s="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</row>
    <row r="82" spans="1:71" ht="16" x14ac:dyDescent="0.2">
      <c r="A82" s="2"/>
      <c r="B82" s="2"/>
      <c r="C82" s="2"/>
      <c r="D82" s="4"/>
      <c r="E82" s="2"/>
      <c r="F82" s="2"/>
      <c r="G82" s="2"/>
      <c r="H82" s="2"/>
      <c r="I82" s="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</row>
    <row r="83" spans="1:71" ht="16" x14ac:dyDescent="0.2">
      <c r="A83" s="2"/>
      <c r="B83" s="2"/>
      <c r="C83" s="2"/>
      <c r="D83" s="4"/>
      <c r="E83" s="2"/>
      <c r="F83" s="2"/>
      <c r="G83" s="2"/>
      <c r="H83" s="2"/>
      <c r="I83" s="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</row>
    <row r="84" spans="1:71" ht="16" x14ac:dyDescent="0.2">
      <c r="A84" s="2"/>
      <c r="B84" s="2"/>
      <c r="C84" s="2"/>
      <c r="D84" s="4"/>
      <c r="E84" s="2"/>
      <c r="F84" s="2"/>
      <c r="G84" s="2"/>
      <c r="H84" s="2"/>
      <c r="I84" s="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</row>
    <row r="85" spans="1:71" ht="16" x14ac:dyDescent="0.2">
      <c r="A85" s="2"/>
      <c r="B85" s="2"/>
      <c r="C85" s="2"/>
      <c r="D85" s="4"/>
      <c r="E85" s="2"/>
      <c r="F85" s="2"/>
      <c r="G85" s="2"/>
      <c r="H85" s="2"/>
      <c r="I85" s="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</row>
    <row r="86" spans="1:71" ht="16" x14ac:dyDescent="0.2">
      <c r="A86" s="2"/>
      <c r="B86" s="2"/>
      <c r="C86" s="2"/>
      <c r="D86" s="4"/>
      <c r="E86" s="2"/>
      <c r="F86" s="2"/>
      <c r="G86" s="2"/>
      <c r="H86" s="2"/>
      <c r="I86" s="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</row>
    <row r="87" spans="1:71" ht="16" x14ac:dyDescent="0.2">
      <c r="A87" s="2"/>
      <c r="B87" s="2"/>
      <c r="C87" s="2"/>
      <c r="D87" s="4"/>
      <c r="E87" s="2"/>
      <c r="F87" s="2"/>
      <c r="G87" s="2"/>
      <c r="H87" s="2"/>
      <c r="I87" s="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</row>
    <row r="88" spans="1:71" ht="16" x14ac:dyDescent="0.2">
      <c r="A88" s="2"/>
      <c r="B88" s="2"/>
      <c r="C88" s="2"/>
      <c r="D88" s="4"/>
      <c r="E88" s="2"/>
      <c r="F88" s="2"/>
      <c r="G88" s="2"/>
      <c r="H88" s="2"/>
      <c r="I88" s="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</row>
    <row r="89" spans="1:71" ht="16" x14ac:dyDescent="0.2">
      <c r="A89" s="2"/>
      <c r="B89" s="2"/>
      <c r="C89" s="2"/>
      <c r="D89" s="4"/>
      <c r="E89" s="2"/>
      <c r="F89" s="2"/>
      <c r="G89" s="2"/>
      <c r="H89" s="2"/>
      <c r="I89" s="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</row>
    <row r="90" spans="1:71" ht="16" x14ac:dyDescent="0.2">
      <c r="A90" s="2"/>
      <c r="B90" s="2"/>
      <c r="C90" s="2"/>
      <c r="D90" s="4"/>
      <c r="E90" s="2"/>
      <c r="F90" s="2"/>
      <c r="G90" s="2"/>
      <c r="H90" s="2"/>
      <c r="I90" s="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</row>
    <row r="91" spans="1:71" ht="16" x14ac:dyDescent="0.2">
      <c r="A91" s="2"/>
      <c r="B91" s="2"/>
      <c r="C91" s="2"/>
      <c r="D91" s="4"/>
      <c r="E91" s="2"/>
      <c r="F91" s="2"/>
      <c r="G91" s="2"/>
      <c r="H91" s="2"/>
      <c r="I91" s="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</row>
    <row r="92" spans="1:71" ht="16" x14ac:dyDescent="0.2">
      <c r="A92" s="2"/>
      <c r="B92" s="2"/>
      <c r="C92" s="2"/>
      <c r="D92" s="4"/>
      <c r="E92" s="2"/>
      <c r="F92" s="2"/>
      <c r="G92" s="2"/>
      <c r="H92" s="2"/>
      <c r="I92" s="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</row>
    <row r="93" spans="1:71" ht="16" x14ac:dyDescent="0.2">
      <c r="A93" s="2"/>
      <c r="B93" s="2"/>
      <c r="C93" s="2"/>
      <c r="D93" s="4"/>
      <c r="E93" s="2"/>
      <c r="F93" s="2"/>
      <c r="G93" s="2"/>
      <c r="H93" s="2"/>
      <c r="I93" s="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</row>
    <row r="94" spans="1:71" ht="16" x14ac:dyDescent="0.2">
      <c r="A94" s="2"/>
      <c r="B94" s="2"/>
      <c r="C94" s="2"/>
      <c r="D94" s="4"/>
      <c r="E94" s="2"/>
      <c r="F94" s="2"/>
      <c r="G94" s="2"/>
      <c r="H94" s="2"/>
      <c r="I94" s="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</row>
    <row r="95" spans="1:71" ht="16" x14ac:dyDescent="0.2">
      <c r="A95" s="2"/>
      <c r="B95" s="2"/>
      <c r="C95" s="2"/>
      <c r="D95" s="4"/>
      <c r="E95" s="2"/>
      <c r="F95" s="2"/>
      <c r="G95" s="2"/>
      <c r="H95" s="2"/>
      <c r="I95" s="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</row>
    <row r="96" spans="1:71" ht="16" x14ac:dyDescent="0.2">
      <c r="A96" s="2"/>
      <c r="B96" s="2"/>
      <c r="C96" s="2"/>
      <c r="D96" s="4"/>
      <c r="E96" s="2"/>
      <c r="F96" s="2"/>
      <c r="G96" s="2"/>
      <c r="H96" s="2"/>
      <c r="I96" s="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</row>
    <row r="97" spans="1:71" ht="16" x14ac:dyDescent="0.2">
      <c r="A97" s="2"/>
      <c r="B97" s="2"/>
      <c r="C97" s="2"/>
      <c r="D97" s="4"/>
      <c r="E97" s="2"/>
      <c r="F97" s="2"/>
      <c r="G97" s="2"/>
      <c r="H97" s="2"/>
      <c r="I97" s="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</row>
    <row r="98" spans="1:71" ht="16" x14ac:dyDescent="0.2">
      <c r="A98" s="2"/>
      <c r="B98" s="2"/>
      <c r="C98" s="2"/>
      <c r="D98" s="4"/>
      <c r="E98" s="2"/>
      <c r="F98" s="2"/>
      <c r="G98" s="2"/>
      <c r="H98" s="2"/>
      <c r="I98" s="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</row>
    <row r="99" spans="1:71" ht="16" x14ac:dyDescent="0.2">
      <c r="A99" s="2"/>
      <c r="B99" s="2"/>
      <c r="C99" s="2"/>
      <c r="D99" s="4"/>
      <c r="E99" s="2"/>
      <c r="F99" s="2"/>
      <c r="G99" s="2"/>
      <c r="H99" s="2"/>
      <c r="I99" s="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</row>
    <row r="100" spans="1:71" ht="16" x14ac:dyDescent="0.2">
      <c r="A100" s="2"/>
      <c r="B100" s="2"/>
      <c r="C100" s="2"/>
      <c r="D100" s="4"/>
      <c r="E100" s="2"/>
      <c r="F100" s="2"/>
      <c r="G100" s="2"/>
      <c r="H100" s="2"/>
      <c r="I100" s="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</row>
    <row r="101" spans="1:71" ht="16" x14ac:dyDescent="0.2">
      <c r="A101" s="2"/>
      <c r="B101" s="2"/>
      <c r="C101" s="2"/>
      <c r="D101" s="4"/>
      <c r="E101" s="2"/>
      <c r="F101" s="2"/>
      <c r="G101" s="2"/>
      <c r="H101" s="2"/>
      <c r="I101" s="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</row>
    <row r="102" spans="1:71" ht="16" x14ac:dyDescent="0.2">
      <c r="A102" s="2"/>
      <c r="B102" s="2"/>
      <c r="C102" s="2"/>
      <c r="D102" s="4"/>
      <c r="E102" s="2"/>
      <c r="F102" s="2"/>
      <c r="G102" s="2"/>
      <c r="H102" s="2"/>
      <c r="I102" s="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</row>
    <row r="103" spans="1:71" ht="16" x14ac:dyDescent="0.2">
      <c r="A103" s="2"/>
      <c r="B103" s="2"/>
      <c r="C103" s="2"/>
      <c r="D103" s="4"/>
      <c r="E103" s="2"/>
      <c r="F103" s="2"/>
      <c r="G103" s="2"/>
      <c r="H103" s="2"/>
      <c r="I103" s="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</row>
    <row r="104" spans="1:71" ht="16" x14ac:dyDescent="0.2">
      <c r="A104" s="2"/>
      <c r="B104" s="2"/>
      <c r="C104" s="2"/>
      <c r="D104" s="4"/>
      <c r="E104" s="2"/>
      <c r="F104" s="2"/>
      <c r="G104" s="2"/>
      <c r="H104" s="2"/>
      <c r="I104" s="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</row>
    <row r="105" spans="1:71" ht="16" x14ac:dyDescent="0.2">
      <c r="A105" s="2"/>
      <c r="B105" s="2"/>
      <c r="C105" s="2"/>
      <c r="D105" s="4"/>
      <c r="E105" s="2"/>
      <c r="F105" s="2"/>
      <c r="G105" s="2"/>
      <c r="H105" s="2"/>
      <c r="I105" s="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</row>
    <row r="106" spans="1:71" ht="16" x14ac:dyDescent="0.2">
      <c r="A106" s="2"/>
      <c r="B106" s="2"/>
      <c r="C106" s="2"/>
      <c r="D106" s="4"/>
      <c r="E106" s="2"/>
      <c r="F106" s="2"/>
      <c r="G106" s="2"/>
      <c r="H106" s="2"/>
      <c r="I106" s="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</row>
    <row r="107" spans="1:71" ht="16" x14ac:dyDescent="0.2">
      <c r="A107" s="2"/>
      <c r="B107" s="2"/>
      <c r="C107" s="2"/>
      <c r="D107" s="4"/>
      <c r="E107" s="2"/>
      <c r="F107" s="2"/>
      <c r="G107" s="2"/>
      <c r="H107" s="2"/>
      <c r="I107" s="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</row>
    <row r="108" spans="1:71" ht="16" x14ac:dyDescent="0.2">
      <c r="A108" s="2"/>
      <c r="B108" s="2"/>
      <c r="C108" s="2"/>
      <c r="D108" s="4"/>
      <c r="E108" s="2"/>
      <c r="F108" s="2"/>
      <c r="G108" s="2"/>
      <c r="H108" s="2"/>
      <c r="I108" s="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</row>
    <row r="109" spans="1:71" ht="16" x14ac:dyDescent="0.2">
      <c r="A109" s="2"/>
      <c r="B109" s="2"/>
      <c r="C109" s="2"/>
      <c r="D109" s="4"/>
      <c r="E109" s="2"/>
      <c r="F109" s="2"/>
      <c r="G109" s="2"/>
      <c r="H109" s="2"/>
      <c r="I109" s="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</row>
    <row r="110" spans="1:71" ht="16" x14ac:dyDescent="0.2">
      <c r="A110" s="2"/>
      <c r="B110" s="2"/>
      <c r="C110" s="2"/>
      <c r="D110" s="4"/>
      <c r="E110" s="2"/>
      <c r="F110" s="2"/>
      <c r="G110" s="2"/>
      <c r="H110" s="2"/>
      <c r="I110" s="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</row>
    <row r="111" spans="1:71" ht="16" x14ac:dyDescent="0.2">
      <c r="A111" s="2"/>
      <c r="B111" s="2"/>
      <c r="C111" s="2"/>
      <c r="D111" s="4"/>
      <c r="E111" s="2"/>
      <c r="F111" s="2"/>
      <c r="G111" s="2"/>
      <c r="H111" s="2"/>
      <c r="I111" s="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</row>
    <row r="112" spans="1:71" ht="16" x14ac:dyDescent="0.2">
      <c r="A112" s="2"/>
      <c r="B112" s="2"/>
      <c r="C112" s="2"/>
      <c r="D112" s="4"/>
      <c r="E112" s="2"/>
      <c r="F112" s="2"/>
      <c r="G112" s="2"/>
      <c r="H112" s="2"/>
      <c r="I112" s="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</row>
    <row r="113" spans="1:71" ht="16" x14ac:dyDescent="0.2">
      <c r="A113" s="2"/>
      <c r="B113" s="2"/>
      <c r="C113" s="2"/>
      <c r="D113" s="4"/>
      <c r="E113" s="2"/>
      <c r="F113" s="2"/>
      <c r="G113" s="2"/>
      <c r="H113" s="2"/>
      <c r="I113" s="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</row>
    <row r="114" spans="1:71" ht="16" x14ac:dyDescent="0.2">
      <c r="A114" s="2"/>
      <c r="B114" s="2"/>
      <c r="C114" s="2"/>
      <c r="D114" s="4"/>
      <c r="E114" s="2"/>
      <c r="F114" s="2"/>
      <c r="G114" s="2"/>
      <c r="H114" s="2"/>
      <c r="I114" s="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</row>
    <row r="115" spans="1:71" ht="16" x14ac:dyDescent="0.2">
      <c r="A115" s="2"/>
      <c r="B115" s="2"/>
      <c r="C115" s="2"/>
      <c r="D115" s="4"/>
      <c r="E115" s="2"/>
      <c r="F115" s="2"/>
      <c r="G115" s="2"/>
      <c r="H115" s="2"/>
      <c r="I115" s="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</row>
    <row r="116" spans="1:71" ht="16" x14ac:dyDescent="0.2">
      <c r="A116" s="2"/>
      <c r="B116" s="2"/>
      <c r="C116" s="2"/>
      <c r="D116" s="4"/>
      <c r="E116" s="2"/>
      <c r="F116" s="2"/>
      <c r="G116" s="2"/>
      <c r="H116" s="2"/>
      <c r="I116" s="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</row>
    <row r="117" spans="1:71" ht="16" x14ac:dyDescent="0.2">
      <c r="A117" s="2"/>
      <c r="B117" s="2"/>
      <c r="C117" s="2"/>
      <c r="D117" s="4"/>
      <c r="E117" s="2"/>
      <c r="F117" s="2"/>
      <c r="G117" s="2"/>
      <c r="H117" s="2"/>
      <c r="I117" s="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</row>
    <row r="118" spans="1:71" ht="16" x14ac:dyDescent="0.2">
      <c r="A118" s="2"/>
      <c r="B118" s="2"/>
      <c r="C118" s="2"/>
      <c r="D118" s="4"/>
      <c r="E118" s="2"/>
      <c r="F118" s="2"/>
      <c r="G118" s="2"/>
      <c r="H118" s="2"/>
      <c r="I118" s="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</row>
    <row r="119" spans="1:71" ht="16" x14ac:dyDescent="0.2">
      <c r="A119" s="2"/>
      <c r="B119" s="2"/>
      <c r="C119" s="2"/>
      <c r="D119" s="4"/>
      <c r="E119" s="2"/>
      <c r="F119" s="2"/>
      <c r="G119" s="2"/>
      <c r="H119" s="2"/>
      <c r="I119" s="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</row>
    <row r="120" spans="1:71" ht="16" x14ac:dyDescent="0.2">
      <c r="A120" s="2"/>
      <c r="B120" s="2"/>
      <c r="C120" s="2"/>
      <c r="D120" s="4"/>
      <c r="E120" s="2"/>
      <c r="F120" s="2"/>
      <c r="G120" s="2"/>
      <c r="H120" s="2"/>
      <c r="I120" s="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</row>
    <row r="121" spans="1:71" ht="16" x14ac:dyDescent="0.2">
      <c r="A121" s="2"/>
      <c r="B121" s="2"/>
      <c r="C121" s="2"/>
      <c r="D121" s="4"/>
      <c r="E121" s="2"/>
      <c r="F121" s="2"/>
      <c r="G121" s="2"/>
      <c r="H121" s="2"/>
      <c r="I121" s="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</row>
    <row r="122" spans="1:71" ht="16" x14ac:dyDescent="0.2">
      <c r="A122" s="2"/>
      <c r="B122" s="2"/>
      <c r="C122" s="2"/>
      <c r="D122" s="4"/>
      <c r="E122" s="2"/>
      <c r="F122" s="2"/>
      <c r="G122" s="2"/>
      <c r="H122" s="2"/>
      <c r="I122" s="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</row>
    <row r="123" spans="1:71" ht="16" x14ac:dyDescent="0.2">
      <c r="A123" s="2"/>
      <c r="B123" s="2"/>
      <c r="C123" s="2"/>
      <c r="D123" s="4"/>
      <c r="E123" s="2"/>
      <c r="F123" s="2"/>
      <c r="G123" s="2"/>
      <c r="H123" s="2"/>
      <c r="I123" s="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</row>
    <row r="124" spans="1:71" ht="16" x14ac:dyDescent="0.2">
      <c r="A124" s="2"/>
      <c r="B124" s="2"/>
      <c r="C124" s="2"/>
      <c r="D124" s="4"/>
      <c r="E124" s="2"/>
      <c r="F124" s="2"/>
      <c r="G124" s="2"/>
      <c r="H124" s="2"/>
      <c r="I124" s="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</row>
    <row r="125" spans="1:71" ht="16" x14ac:dyDescent="0.2">
      <c r="A125" s="2"/>
      <c r="B125" s="2"/>
      <c r="C125" s="2"/>
      <c r="D125" s="4"/>
      <c r="E125" s="2"/>
      <c r="F125" s="2"/>
      <c r="G125" s="2"/>
      <c r="H125" s="2"/>
      <c r="I125" s="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</row>
    <row r="126" spans="1:71" ht="16" x14ac:dyDescent="0.2">
      <c r="A126" s="2"/>
      <c r="B126" s="2"/>
      <c r="C126" s="2"/>
      <c r="D126" s="4"/>
      <c r="E126" s="2"/>
      <c r="F126" s="2"/>
      <c r="G126" s="2"/>
      <c r="H126" s="2"/>
      <c r="I126" s="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</row>
    <row r="127" spans="1:71" ht="16" x14ac:dyDescent="0.2">
      <c r="A127" s="2"/>
      <c r="B127" s="2"/>
      <c r="C127" s="2"/>
      <c r="D127" s="4"/>
      <c r="E127" s="2"/>
      <c r="F127" s="2"/>
      <c r="G127" s="2"/>
      <c r="H127" s="2"/>
      <c r="I127" s="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</row>
    <row r="128" spans="1:71" ht="16" x14ac:dyDescent="0.2">
      <c r="A128" s="2"/>
      <c r="B128" s="2"/>
      <c r="C128" s="2"/>
      <c r="D128" s="4"/>
      <c r="E128" s="2"/>
      <c r="F128" s="2"/>
      <c r="G128" s="2"/>
      <c r="H128" s="2"/>
      <c r="I128" s="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</row>
    <row r="129" spans="1:71" ht="16" x14ac:dyDescent="0.2">
      <c r="A129" s="2"/>
      <c r="B129" s="2"/>
      <c r="C129" s="2"/>
      <c r="D129" s="4"/>
      <c r="E129" s="2"/>
      <c r="F129" s="2"/>
      <c r="G129" s="2"/>
      <c r="H129" s="2"/>
      <c r="I129" s="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</row>
    <row r="130" spans="1:71" ht="16" x14ac:dyDescent="0.2">
      <c r="A130" s="2"/>
      <c r="B130" s="2"/>
      <c r="C130" s="2"/>
      <c r="D130" s="4"/>
      <c r="E130" s="2"/>
      <c r="F130" s="2"/>
      <c r="G130" s="2"/>
      <c r="H130" s="2"/>
      <c r="I130" s="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</row>
    <row r="131" spans="1:71" ht="16" x14ac:dyDescent="0.2">
      <c r="A131" s="2"/>
      <c r="B131" s="2"/>
      <c r="C131" s="2"/>
      <c r="D131" s="4"/>
      <c r="E131" s="2"/>
      <c r="F131" s="2"/>
      <c r="G131" s="2"/>
      <c r="H131" s="2"/>
      <c r="I131" s="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</row>
    <row r="132" spans="1:71" ht="16" x14ac:dyDescent="0.2">
      <c r="A132" s="2"/>
      <c r="B132" s="2"/>
      <c r="C132" s="2"/>
      <c r="D132" s="4"/>
      <c r="E132" s="2"/>
      <c r="F132" s="2"/>
      <c r="G132" s="2"/>
      <c r="H132" s="2"/>
      <c r="I132" s="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</row>
    <row r="133" spans="1:71" ht="16" x14ac:dyDescent="0.2">
      <c r="A133" s="2"/>
      <c r="B133" s="2"/>
      <c r="C133" s="2"/>
      <c r="D133" s="4"/>
      <c r="E133" s="2"/>
      <c r="F133" s="2"/>
      <c r="G133" s="2"/>
      <c r="H133" s="2"/>
      <c r="I133" s="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</row>
    <row r="134" spans="1:71" ht="16" x14ac:dyDescent="0.2">
      <c r="A134" s="2"/>
      <c r="B134" s="2"/>
      <c r="C134" s="2"/>
      <c r="D134" s="4"/>
      <c r="E134" s="2"/>
      <c r="F134" s="2"/>
      <c r="G134" s="2"/>
      <c r="H134" s="2"/>
      <c r="I134" s="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</row>
    <row r="135" spans="1:71" ht="16" x14ac:dyDescent="0.2">
      <c r="A135" s="2"/>
      <c r="B135" s="2"/>
      <c r="C135" s="2"/>
      <c r="D135" s="4"/>
      <c r="E135" s="2"/>
      <c r="F135" s="2"/>
      <c r="G135" s="2"/>
      <c r="H135" s="2"/>
      <c r="I135" s="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</row>
    <row r="136" spans="1:71" ht="16" x14ac:dyDescent="0.2">
      <c r="A136" s="2"/>
      <c r="B136" s="2"/>
      <c r="C136" s="2"/>
      <c r="D136" s="4"/>
      <c r="E136" s="2"/>
      <c r="F136" s="2"/>
      <c r="G136" s="2"/>
      <c r="H136" s="2"/>
      <c r="I136" s="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</row>
    <row r="137" spans="1:71" ht="16" x14ac:dyDescent="0.2">
      <c r="A137" s="2"/>
      <c r="B137" s="2"/>
      <c r="C137" s="2"/>
      <c r="D137" s="4"/>
      <c r="E137" s="2"/>
      <c r="F137" s="2"/>
      <c r="G137" s="2"/>
      <c r="H137" s="2"/>
      <c r="I137" s="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</row>
    <row r="138" spans="1:71" ht="16" x14ac:dyDescent="0.2">
      <c r="A138" s="2"/>
      <c r="B138" s="2"/>
      <c r="C138" s="2"/>
      <c r="D138" s="4"/>
      <c r="E138" s="2"/>
      <c r="F138" s="2"/>
      <c r="G138" s="2"/>
      <c r="H138" s="2"/>
      <c r="I138" s="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</row>
    <row r="139" spans="1:71" ht="16" x14ac:dyDescent="0.2">
      <c r="A139" s="2"/>
      <c r="B139" s="2"/>
      <c r="C139" s="2"/>
      <c r="D139" s="4"/>
      <c r="E139" s="2"/>
      <c r="F139" s="2"/>
      <c r="G139" s="2"/>
      <c r="H139" s="2"/>
      <c r="I139" s="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</row>
    <row r="140" spans="1:71" ht="16" x14ac:dyDescent="0.2">
      <c r="A140" s="2"/>
      <c r="B140" s="2"/>
      <c r="C140" s="2"/>
      <c r="D140" s="4"/>
      <c r="E140" s="2"/>
      <c r="F140" s="2"/>
      <c r="G140" s="2"/>
      <c r="H140" s="2"/>
      <c r="I140" s="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</row>
    <row r="141" spans="1:71" ht="16" x14ac:dyDescent="0.2">
      <c r="A141" s="2"/>
      <c r="B141" s="2"/>
      <c r="C141" s="2"/>
      <c r="D141" s="4"/>
      <c r="E141" s="2"/>
      <c r="F141" s="2"/>
      <c r="G141" s="2"/>
      <c r="H141" s="2"/>
      <c r="I141" s="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</row>
    <row r="142" spans="1:71" ht="16" x14ac:dyDescent="0.2">
      <c r="A142" s="2"/>
      <c r="B142" s="2"/>
      <c r="C142" s="2"/>
      <c r="D142" s="4"/>
      <c r="E142" s="2"/>
      <c r="F142" s="2"/>
      <c r="G142" s="2"/>
      <c r="H142" s="2"/>
      <c r="I142" s="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</row>
    <row r="143" spans="1:71" ht="16" x14ac:dyDescent="0.2">
      <c r="A143" s="2"/>
      <c r="B143" s="2"/>
      <c r="C143" s="2"/>
      <c r="D143" s="4"/>
      <c r="E143" s="2"/>
      <c r="F143" s="2"/>
      <c r="G143" s="2"/>
      <c r="H143" s="2"/>
      <c r="I143" s="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</row>
    <row r="144" spans="1:71" ht="16" x14ac:dyDescent="0.2">
      <c r="A144" s="2"/>
      <c r="B144" s="2"/>
      <c r="C144" s="2"/>
      <c r="D144" s="4"/>
      <c r="E144" s="2"/>
      <c r="F144" s="2"/>
      <c r="G144" s="2"/>
      <c r="H144" s="2"/>
      <c r="I144" s="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</row>
    <row r="145" spans="1:71" ht="16" x14ac:dyDescent="0.2">
      <c r="A145" s="2"/>
      <c r="B145" s="2"/>
      <c r="C145" s="2"/>
      <c r="D145" s="4"/>
      <c r="E145" s="2"/>
      <c r="F145" s="2"/>
      <c r="G145" s="2"/>
      <c r="H145" s="2"/>
      <c r="I145" s="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</row>
    <row r="146" spans="1:71" ht="16" x14ac:dyDescent="0.2">
      <c r="A146" s="2"/>
      <c r="B146" s="2"/>
      <c r="C146" s="2"/>
      <c r="D146" s="4"/>
      <c r="E146" s="2"/>
      <c r="F146" s="2"/>
      <c r="G146" s="2"/>
      <c r="H146" s="2"/>
      <c r="I146" s="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</row>
    <row r="147" spans="1:71" ht="16" x14ac:dyDescent="0.2">
      <c r="A147" s="2"/>
      <c r="B147" s="2"/>
      <c r="C147" s="2"/>
      <c r="D147" s="4"/>
      <c r="E147" s="2"/>
      <c r="F147" s="2"/>
      <c r="G147" s="2"/>
      <c r="H147" s="2"/>
      <c r="I147" s="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</row>
    <row r="148" spans="1:71" ht="16" x14ac:dyDescent="0.2">
      <c r="A148" s="2"/>
      <c r="B148" s="2"/>
      <c r="C148" s="2"/>
      <c r="D148" s="4"/>
      <c r="E148" s="2"/>
      <c r="F148" s="2"/>
      <c r="G148" s="2"/>
      <c r="H148" s="2"/>
      <c r="I148" s="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</row>
    <row r="149" spans="1:71" ht="16" x14ac:dyDescent="0.2">
      <c r="A149" s="2"/>
      <c r="B149" s="2"/>
      <c r="C149" s="2"/>
      <c r="D149" s="4"/>
      <c r="E149" s="2"/>
      <c r="F149" s="2"/>
      <c r="G149" s="2"/>
      <c r="H149" s="2"/>
      <c r="I149" s="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</row>
    <row r="150" spans="1:71" ht="16" x14ac:dyDescent="0.2">
      <c r="A150" s="2"/>
      <c r="B150" s="2"/>
      <c r="C150" s="2"/>
      <c r="D150" s="4"/>
      <c r="E150" s="2"/>
      <c r="F150" s="2"/>
      <c r="G150" s="2"/>
      <c r="H150" s="2"/>
      <c r="I150" s="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</row>
    <row r="151" spans="1:71" ht="16" x14ac:dyDescent="0.2">
      <c r="A151" s="2"/>
      <c r="B151" s="2"/>
      <c r="C151" s="2"/>
      <c r="D151" s="4"/>
      <c r="E151" s="2"/>
      <c r="F151" s="2"/>
      <c r="G151" s="2"/>
      <c r="H151" s="2"/>
      <c r="I151" s="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</row>
    <row r="152" spans="1:71" ht="16" x14ac:dyDescent="0.2">
      <c r="A152" s="2"/>
      <c r="B152" s="2"/>
      <c r="C152" s="2"/>
      <c r="D152" s="4"/>
      <c r="E152" s="2"/>
      <c r="F152" s="2"/>
      <c r="G152" s="2"/>
      <c r="H152" s="2"/>
      <c r="I152" s="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</row>
    <row r="153" spans="1:71" ht="16" x14ac:dyDescent="0.2">
      <c r="A153" s="2"/>
      <c r="B153" s="2"/>
      <c r="C153" s="2"/>
      <c r="D153" s="4"/>
      <c r="E153" s="2"/>
      <c r="F153" s="2"/>
      <c r="G153" s="2"/>
      <c r="H153" s="2"/>
      <c r="I153" s="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</row>
    <row r="154" spans="1:71" ht="16" x14ac:dyDescent="0.2">
      <c r="A154" s="2"/>
      <c r="B154" s="2"/>
      <c r="C154" s="2"/>
      <c r="D154" s="4"/>
      <c r="E154" s="2"/>
      <c r="F154" s="2"/>
      <c r="G154" s="2"/>
      <c r="H154" s="2"/>
      <c r="I154" s="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</row>
    <row r="155" spans="1:71" ht="16" x14ac:dyDescent="0.2">
      <c r="A155" s="2"/>
      <c r="B155" s="2"/>
      <c r="C155" s="2"/>
      <c r="D155" s="4"/>
      <c r="E155" s="2"/>
      <c r="F155" s="2"/>
      <c r="G155" s="2"/>
      <c r="H155" s="2"/>
      <c r="I155" s="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</row>
    <row r="156" spans="1:71" ht="16" x14ac:dyDescent="0.2">
      <c r="A156" s="2"/>
      <c r="B156" s="2"/>
      <c r="C156" s="2"/>
      <c r="D156" s="4"/>
      <c r="E156" s="2"/>
      <c r="F156" s="2"/>
      <c r="G156" s="2"/>
      <c r="H156" s="2"/>
      <c r="I156" s="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</row>
    <row r="157" spans="1:71" ht="16" x14ac:dyDescent="0.2">
      <c r="A157" s="2"/>
      <c r="B157" s="2"/>
      <c r="C157" s="2"/>
      <c r="D157" s="4"/>
      <c r="E157" s="2"/>
      <c r="F157" s="2"/>
      <c r="G157" s="2"/>
      <c r="H157" s="2"/>
      <c r="I157" s="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</row>
    <row r="158" spans="1:71" ht="16" x14ac:dyDescent="0.2">
      <c r="A158" s="2"/>
      <c r="B158" s="2"/>
      <c r="C158" s="2"/>
      <c r="D158" s="4"/>
      <c r="E158" s="2"/>
      <c r="F158" s="2"/>
      <c r="G158" s="2"/>
      <c r="H158" s="2"/>
      <c r="I158" s="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</row>
    <row r="159" spans="1:71" ht="16" x14ac:dyDescent="0.2">
      <c r="A159" s="2"/>
      <c r="B159" s="2"/>
      <c r="C159" s="2"/>
      <c r="D159" s="4"/>
      <c r="E159" s="2"/>
      <c r="F159" s="2"/>
      <c r="G159" s="2"/>
      <c r="H159" s="2"/>
      <c r="I159" s="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</row>
    <row r="160" spans="1:71" ht="16" x14ac:dyDescent="0.2">
      <c r="A160" s="2"/>
      <c r="B160" s="2"/>
      <c r="C160" s="2"/>
      <c r="D160" s="4"/>
      <c r="E160" s="2"/>
      <c r="F160" s="2"/>
      <c r="G160" s="2"/>
      <c r="H160" s="2"/>
      <c r="I160" s="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</row>
    <row r="161" spans="1:71" ht="16" x14ac:dyDescent="0.2">
      <c r="A161" s="2"/>
      <c r="B161" s="2"/>
      <c r="C161" s="2"/>
      <c r="D161" s="4"/>
      <c r="E161" s="2"/>
      <c r="F161" s="2"/>
      <c r="G161" s="2"/>
      <c r="H161" s="2"/>
      <c r="I161" s="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</row>
    <row r="162" spans="1:71" ht="16" x14ac:dyDescent="0.2">
      <c r="A162" s="2"/>
      <c r="B162" s="2"/>
      <c r="C162" s="2"/>
      <c r="D162" s="4"/>
      <c r="E162" s="2"/>
      <c r="F162" s="2"/>
      <c r="G162" s="2"/>
      <c r="H162" s="2"/>
      <c r="I162" s="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</row>
    <row r="163" spans="1:71" ht="16" x14ac:dyDescent="0.2">
      <c r="A163" s="2"/>
      <c r="B163" s="2"/>
      <c r="C163" s="2"/>
      <c r="D163" s="4"/>
      <c r="E163" s="2"/>
      <c r="F163" s="2"/>
      <c r="G163" s="2"/>
      <c r="H163" s="2"/>
      <c r="I163" s="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</row>
    <row r="164" spans="1:71" ht="16" x14ac:dyDescent="0.2">
      <c r="A164" s="2"/>
      <c r="B164" s="2"/>
      <c r="C164" s="2"/>
      <c r="D164" s="4"/>
      <c r="E164" s="2"/>
      <c r="F164" s="2"/>
      <c r="G164" s="2"/>
      <c r="H164" s="2"/>
      <c r="I164" s="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</row>
    <row r="165" spans="1:71" ht="16" x14ac:dyDescent="0.2">
      <c r="A165" s="2"/>
      <c r="B165" s="2"/>
      <c r="C165" s="2"/>
      <c r="D165" s="4"/>
      <c r="E165" s="2"/>
      <c r="F165" s="2"/>
      <c r="G165" s="2"/>
      <c r="H165" s="2"/>
      <c r="I165" s="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</row>
    <row r="166" spans="1:71" ht="16" x14ac:dyDescent="0.2">
      <c r="A166" s="2"/>
      <c r="B166" s="2"/>
      <c r="C166" s="2"/>
      <c r="D166" s="4"/>
      <c r="E166" s="2"/>
      <c r="F166" s="2"/>
      <c r="G166" s="2"/>
      <c r="H166" s="2"/>
      <c r="I166" s="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</row>
    <row r="167" spans="1:71" ht="16" x14ac:dyDescent="0.2">
      <c r="A167" s="2"/>
      <c r="B167" s="2"/>
      <c r="C167" s="2"/>
      <c r="D167" s="4"/>
      <c r="E167" s="2"/>
      <c r="F167" s="2"/>
      <c r="G167" s="2"/>
      <c r="H167" s="2"/>
      <c r="I167" s="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</row>
    <row r="168" spans="1:71" ht="16" x14ac:dyDescent="0.2">
      <c r="A168" s="2"/>
      <c r="B168" s="2"/>
      <c r="C168" s="2"/>
      <c r="D168" s="4"/>
      <c r="E168" s="2"/>
      <c r="F168" s="2"/>
      <c r="G168" s="2"/>
      <c r="H168" s="2"/>
      <c r="I168" s="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</row>
    <row r="169" spans="1:71" ht="16" x14ac:dyDescent="0.2">
      <c r="A169" s="2"/>
      <c r="B169" s="2"/>
      <c r="C169" s="2"/>
      <c r="D169" s="4"/>
      <c r="E169" s="2"/>
      <c r="F169" s="2"/>
      <c r="G169" s="2"/>
      <c r="H169" s="2"/>
      <c r="I169" s="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</row>
    <row r="170" spans="1:71" ht="16" x14ac:dyDescent="0.2">
      <c r="A170" s="2"/>
      <c r="B170" s="2"/>
      <c r="C170" s="2"/>
      <c r="D170" s="4"/>
      <c r="E170" s="2"/>
      <c r="F170" s="2"/>
      <c r="G170" s="2"/>
      <c r="H170" s="2"/>
      <c r="I170" s="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</row>
    <row r="171" spans="1:71" ht="16" x14ac:dyDescent="0.2">
      <c r="A171" s="2"/>
      <c r="B171" s="2"/>
      <c r="C171" s="2"/>
      <c r="D171" s="4"/>
      <c r="E171" s="2"/>
      <c r="F171" s="2"/>
      <c r="G171" s="2"/>
      <c r="H171" s="2"/>
      <c r="I171" s="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</row>
    <row r="172" spans="1:71" ht="16" x14ac:dyDescent="0.2">
      <c r="A172" s="2"/>
      <c r="B172" s="2"/>
      <c r="C172" s="2"/>
      <c r="D172" s="4"/>
      <c r="E172" s="2"/>
      <c r="F172" s="2"/>
      <c r="G172" s="2"/>
      <c r="H172" s="2"/>
      <c r="I172" s="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</row>
    <row r="173" spans="1:71" ht="16" x14ac:dyDescent="0.2">
      <c r="A173" s="2"/>
      <c r="B173" s="2"/>
      <c r="C173" s="2"/>
      <c r="D173" s="4"/>
      <c r="E173" s="2"/>
      <c r="F173" s="2"/>
      <c r="G173" s="2"/>
      <c r="H173" s="2"/>
      <c r="I173" s="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</row>
    <row r="174" spans="1:71" ht="16" x14ac:dyDescent="0.2">
      <c r="A174" s="2"/>
      <c r="B174" s="2"/>
      <c r="C174" s="2"/>
      <c r="D174" s="4"/>
      <c r="E174" s="2"/>
      <c r="F174" s="2"/>
      <c r="G174" s="2"/>
      <c r="H174" s="2"/>
      <c r="I174" s="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</row>
    <row r="175" spans="1:71" ht="16" x14ac:dyDescent="0.2">
      <c r="A175" s="2"/>
      <c r="B175" s="2"/>
      <c r="C175" s="2"/>
      <c r="D175" s="4"/>
      <c r="E175" s="2"/>
      <c r="F175" s="2"/>
      <c r="G175" s="2"/>
      <c r="H175" s="2"/>
      <c r="I175" s="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</row>
    <row r="176" spans="1:71" ht="16" x14ac:dyDescent="0.2">
      <c r="A176" s="2"/>
      <c r="B176" s="2"/>
      <c r="C176" s="2"/>
      <c r="D176" s="4"/>
      <c r="E176" s="2"/>
      <c r="F176" s="2"/>
      <c r="G176" s="2"/>
      <c r="H176" s="2"/>
      <c r="I176" s="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</row>
    <row r="177" spans="1:71" ht="16" x14ac:dyDescent="0.2">
      <c r="A177" s="2"/>
      <c r="B177" s="2"/>
      <c r="C177" s="2"/>
      <c r="D177" s="4"/>
      <c r="E177" s="2"/>
      <c r="F177" s="2"/>
      <c r="G177" s="2"/>
      <c r="H177" s="2"/>
      <c r="I177" s="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</row>
    <row r="178" spans="1:71" ht="16" x14ac:dyDescent="0.2">
      <c r="A178" s="2"/>
      <c r="B178" s="2"/>
      <c r="C178" s="2"/>
      <c r="D178" s="4"/>
      <c r="E178" s="2"/>
      <c r="F178" s="2"/>
      <c r="G178" s="2"/>
      <c r="H178" s="2"/>
      <c r="I178" s="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</row>
    <row r="179" spans="1:71" ht="16" x14ac:dyDescent="0.2">
      <c r="A179" s="2"/>
      <c r="B179" s="2"/>
      <c r="C179" s="2"/>
      <c r="D179" s="4"/>
      <c r="E179" s="2"/>
      <c r="F179" s="2"/>
      <c r="G179" s="2"/>
      <c r="H179" s="2"/>
      <c r="I179" s="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</row>
    <row r="180" spans="1:71" ht="16" x14ac:dyDescent="0.2">
      <c r="A180" s="2"/>
      <c r="B180" s="2"/>
      <c r="C180" s="2"/>
      <c r="D180" s="4"/>
      <c r="E180" s="2"/>
      <c r="F180" s="2"/>
      <c r="G180" s="2"/>
      <c r="H180" s="2"/>
      <c r="I180" s="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</row>
    <row r="181" spans="1:71" ht="16" x14ac:dyDescent="0.2">
      <c r="A181" s="2"/>
      <c r="B181" s="2"/>
      <c r="C181" s="2"/>
      <c r="D181" s="4"/>
      <c r="E181" s="2"/>
      <c r="F181" s="2"/>
      <c r="G181" s="2"/>
      <c r="H181" s="2"/>
      <c r="I181" s="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</row>
    <row r="182" spans="1:71" ht="16" x14ac:dyDescent="0.2">
      <c r="A182" s="2"/>
      <c r="B182" s="2"/>
      <c r="C182" s="2"/>
      <c r="D182" s="4"/>
      <c r="E182" s="2"/>
      <c r="F182" s="2"/>
      <c r="G182" s="2"/>
      <c r="H182" s="2"/>
      <c r="I182" s="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</row>
    <row r="183" spans="1:71" ht="16" x14ac:dyDescent="0.2">
      <c r="A183" s="2"/>
      <c r="B183" s="2"/>
      <c r="C183" s="2"/>
      <c r="D183" s="4"/>
      <c r="E183" s="2"/>
      <c r="F183" s="2"/>
      <c r="G183" s="2"/>
      <c r="H183" s="2"/>
      <c r="I183" s="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</row>
    <row r="184" spans="1:71" ht="16" x14ac:dyDescent="0.2">
      <c r="A184" s="2"/>
      <c r="B184" s="2"/>
      <c r="C184" s="2"/>
      <c r="D184" s="4"/>
      <c r="E184" s="2"/>
      <c r="F184" s="2"/>
      <c r="G184" s="2"/>
      <c r="H184" s="2"/>
      <c r="I184" s="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</row>
    <row r="185" spans="1:71" ht="16" x14ac:dyDescent="0.2">
      <c r="A185" s="2"/>
      <c r="B185" s="2"/>
      <c r="C185" s="2"/>
      <c r="D185" s="4"/>
      <c r="E185" s="2"/>
      <c r="F185" s="2"/>
      <c r="G185" s="2"/>
      <c r="H185" s="2"/>
      <c r="I185" s="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</row>
    <row r="186" spans="1:71" ht="16" x14ac:dyDescent="0.2">
      <c r="A186" s="2"/>
      <c r="B186" s="2"/>
      <c r="C186" s="2"/>
      <c r="D186" s="4"/>
      <c r="E186" s="2"/>
      <c r="F186" s="2"/>
      <c r="G186" s="2"/>
      <c r="H186" s="2"/>
      <c r="I186" s="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</row>
    <row r="187" spans="1:71" ht="16" x14ac:dyDescent="0.2">
      <c r="A187" s="2"/>
      <c r="B187" s="2"/>
      <c r="C187" s="2"/>
      <c r="D187" s="4"/>
      <c r="E187" s="2"/>
      <c r="F187" s="2"/>
      <c r="G187" s="2"/>
      <c r="H187" s="2"/>
      <c r="I187" s="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</row>
    <row r="188" spans="1:71" ht="16" x14ac:dyDescent="0.2">
      <c r="A188" s="2"/>
      <c r="B188" s="2"/>
      <c r="C188" s="2"/>
      <c r="D188" s="4"/>
      <c r="E188" s="2"/>
      <c r="F188" s="2"/>
      <c r="G188" s="2"/>
      <c r="H188" s="2"/>
      <c r="I188" s="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</row>
    <row r="189" spans="1:71" ht="16" x14ac:dyDescent="0.2">
      <c r="A189" s="2"/>
      <c r="B189" s="2"/>
      <c r="C189" s="2"/>
      <c r="D189" s="4"/>
      <c r="E189" s="2"/>
      <c r="F189" s="2"/>
      <c r="G189" s="2"/>
      <c r="H189" s="2"/>
      <c r="I189" s="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</row>
    <row r="190" spans="1:71" ht="16" x14ac:dyDescent="0.2">
      <c r="A190" s="2"/>
      <c r="B190" s="2"/>
      <c r="C190" s="2"/>
      <c r="D190" s="4"/>
      <c r="E190" s="2"/>
      <c r="F190" s="2"/>
      <c r="G190" s="2"/>
      <c r="H190" s="2"/>
      <c r="I190" s="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</row>
    <row r="191" spans="1:71" ht="16" x14ac:dyDescent="0.2">
      <c r="A191" s="2"/>
      <c r="B191" s="2"/>
      <c r="C191" s="2"/>
      <c r="D191" s="4"/>
      <c r="E191" s="2"/>
      <c r="F191" s="2"/>
      <c r="G191" s="2"/>
      <c r="H191" s="2"/>
      <c r="I191" s="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</row>
    <row r="192" spans="1:71" ht="16" x14ac:dyDescent="0.2">
      <c r="A192" s="2"/>
      <c r="B192" s="2"/>
      <c r="C192" s="2"/>
      <c r="D192" s="4"/>
      <c r="E192" s="2"/>
      <c r="F192" s="2"/>
      <c r="G192" s="2"/>
      <c r="H192" s="2"/>
      <c r="I192" s="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</row>
    <row r="193" spans="1:71" ht="16" x14ac:dyDescent="0.2">
      <c r="A193" s="2"/>
      <c r="B193" s="2"/>
      <c r="C193" s="2"/>
      <c r="D193" s="4"/>
      <c r="E193" s="2"/>
      <c r="F193" s="2"/>
      <c r="G193" s="2"/>
      <c r="H193" s="2"/>
      <c r="I193" s="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</row>
    <row r="194" spans="1:71" ht="16" x14ac:dyDescent="0.2">
      <c r="A194" s="2"/>
      <c r="B194" s="2"/>
      <c r="C194" s="2"/>
      <c r="D194" s="4"/>
      <c r="E194" s="2"/>
      <c r="F194" s="2"/>
      <c r="G194" s="2"/>
      <c r="H194" s="2"/>
      <c r="I194" s="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</row>
    <row r="195" spans="1:71" ht="16" x14ac:dyDescent="0.2">
      <c r="A195" s="2"/>
      <c r="B195" s="2"/>
      <c r="C195" s="2"/>
      <c r="D195" s="4"/>
      <c r="E195" s="2"/>
      <c r="F195" s="2"/>
      <c r="G195" s="2"/>
      <c r="H195" s="2"/>
      <c r="I195" s="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</row>
    <row r="196" spans="1:71" ht="16" x14ac:dyDescent="0.2">
      <c r="A196" s="2"/>
      <c r="B196" s="2"/>
      <c r="C196" s="2"/>
      <c r="D196" s="4"/>
      <c r="E196" s="2"/>
      <c r="F196" s="2"/>
      <c r="G196" s="2"/>
      <c r="H196" s="2"/>
      <c r="I196" s="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</row>
    <row r="197" spans="1:71" ht="16" x14ac:dyDescent="0.2">
      <c r="A197" s="2"/>
      <c r="B197" s="2"/>
      <c r="C197" s="2"/>
      <c r="D197" s="4"/>
      <c r="E197" s="2"/>
      <c r="F197" s="2"/>
      <c r="G197" s="2"/>
      <c r="H197" s="2"/>
      <c r="I197" s="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</row>
    <row r="198" spans="1:71" ht="16" x14ac:dyDescent="0.2">
      <c r="A198" s="2"/>
      <c r="B198" s="2"/>
      <c r="C198" s="2"/>
      <c r="D198" s="4"/>
      <c r="E198" s="2"/>
      <c r="F198" s="2"/>
      <c r="G198" s="2"/>
      <c r="H198" s="2"/>
      <c r="I198" s="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</row>
    <row r="199" spans="1:71" ht="16" x14ac:dyDescent="0.2">
      <c r="A199" s="2"/>
      <c r="B199" s="2"/>
      <c r="C199" s="2"/>
      <c r="D199" s="4"/>
      <c r="E199" s="2"/>
      <c r="F199" s="2"/>
      <c r="G199" s="2"/>
      <c r="H199" s="2"/>
      <c r="I199" s="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</row>
    <row r="200" spans="1:71" ht="16" x14ac:dyDescent="0.2">
      <c r="A200" s="2"/>
      <c r="B200" s="2"/>
      <c r="C200" s="2"/>
      <c r="D200" s="4"/>
      <c r="E200" s="2"/>
      <c r="F200" s="2"/>
      <c r="G200" s="2"/>
      <c r="H200" s="2"/>
      <c r="I200" s="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</row>
    <row r="201" spans="1:71" ht="16" x14ac:dyDescent="0.2">
      <c r="A201" s="2"/>
      <c r="B201" s="2"/>
      <c r="C201" s="2"/>
      <c r="D201" s="4"/>
      <c r="E201" s="2"/>
      <c r="F201" s="2"/>
      <c r="G201" s="2"/>
      <c r="H201" s="2"/>
      <c r="I201" s="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</row>
    <row r="202" spans="1:71" ht="16" x14ac:dyDescent="0.2">
      <c r="A202" s="2"/>
      <c r="B202" s="2"/>
      <c r="C202" s="2"/>
      <c r="D202" s="4"/>
      <c r="E202" s="2"/>
      <c r="F202" s="2"/>
      <c r="G202" s="2"/>
      <c r="H202" s="2"/>
      <c r="I202" s="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</row>
    <row r="203" spans="1:71" ht="16" x14ac:dyDescent="0.2">
      <c r="A203" s="2"/>
      <c r="B203" s="2"/>
      <c r="C203" s="2"/>
      <c r="D203" s="4"/>
      <c r="E203" s="2"/>
      <c r="F203" s="2"/>
      <c r="G203" s="2"/>
      <c r="H203" s="2"/>
      <c r="I203" s="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</row>
    <row r="204" spans="1:71" ht="16" x14ac:dyDescent="0.2">
      <c r="A204" s="2"/>
      <c r="B204" s="2"/>
      <c r="C204" s="2"/>
      <c r="D204" s="4"/>
      <c r="E204" s="2"/>
      <c r="F204" s="2"/>
      <c r="G204" s="2"/>
      <c r="H204" s="2"/>
      <c r="I204" s="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</row>
    <row r="205" spans="1:71" ht="16" x14ac:dyDescent="0.2">
      <c r="A205" s="2"/>
      <c r="B205" s="2"/>
      <c r="C205" s="2"/>
      <c r="D205" s="4"/>
      <c r="E205" s="2"/>
      <c r="F205" s="2"/>
      <c r="G205" s="2"/>
      <c r="H205" s="2"/>
      <c r="I205" s="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</row>
    <row r="206" spans="1:71" ht="16" x14ac:dyDescent="0.2">
      <c r="A206" s="2"/>
      <c r="B206" s="2"/>
      <c r="C206" s="2"/>
      <c r="D206" s="4"/>
      <c r="E206" s="2"/>
      <c r="F206" s="2"/>
      <c r="G206" s="2"/>
      <c r="H206" s="2"/>
      <c r="I206" s="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</row>
    <row r="207" spans="1:71" ht="16" x14ac:dyDescent="0.2">
      <c r="A207" s="2"/>
      <c r="B207" s="2"/>
      <c r="C207" s="2"/>
      <c r="D207" s="4"/>
      <c r="E207" s="2"/>
      <c r="F207" s="2"/>
      <c r="G207" s="2"/>
      <c r="H207" s="2"/>
      <c r="I207" s="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</row>
    <row r="208" spans="1:71" ht="16" x14ac:dyDescent="0.2">
      <c r="A208" s="2"/>
      <c r="B208" s="2"/>
      <c r="C208" s="2"/>
      <c r="D208" s="4"/>
      <c r="E208" s="2"/>
      <c r="F208" s="2"/>
      <c r="G208" s="2"/>
      <c r="H208" s="2"/>
      <c r="I208" s="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</row>
    <row r="209" spans="1:71" ht="16" x14ac:dyDescent="0.2">
      <c r="A209" s="2"/>
      <c r="B209" s="2"/>
      <c r="C209" s="2"/>
      <c r="D209" s="4"/>
      <c r="E209" s="2"/>
      <c r="F209" s="2"/>
      <c r="G209" s="2"/>
      <c r="H209" s="2"/>
      <c r="I209" s="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</row>
    <row r="210" spans="1:71" ht="16" x14ac:dyDescent="0.2">
      <c r="A210" s="2"/>
      <c r="B210" s="2"/>
      <c r="C210" s="2"/>
      <c r="D210" s="4"/>
      <c r="E210" s="2"/>
      <c r="F210" s="2"/>
      <c r="G210" s="2"/>
      <c r="H210" s="2"/>
      <c r="I210" s="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</row>
    <row r="211" spans="1:71" ht="16" x14ac:dyDescent="0.2">
      <c r="A211" s="2"/>
      <c r="B211" s="2"/>
      <c r="C211" s="2"/>
      <c r="D211" s="4"/>
      <c r="E211" s="2"/>
      <c r="F211" s="2"/>
      <c r="G211" s="2"/>
      <c r="H211" s="2"/>
      <c r="I211" s="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</row>
    <row r="212" spans="1:71" ht="16" x14ac:dyDescent="0.2">
      <c r="A212" s="2"/>
      <c r="B212" s="2"/>
      <c r="C212" s="2"/>
      <c r="D212" s="4"/>
      <c r="E212" s="2"/>
      <c r="F212" s="2"/>
      <c r="G212" s="2"/>
      <c r="H212" s="2"/>
      <c r="I212" s="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</row>
    <row r="213" spans="1:71" ht="16" x14ac:dyDescent="0.2">
      <c r="A213" s="2"/>
      <c r="B213" s="2"/>
      <c r="C213" s="2"/>
      <c r="D213" s="4"/>
      <c r="E213" s="2"/>
      <c r="F213" s="2"/>
      <c r="G213" s="2"/>
      <c r="H213" s="2"/>
      <c r="I213" s="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</row>
    <row r="214" spans="1:71" ht="16" x14ac:dyDescent="0.2">
      <c r="A214" s="2"/>
      <c r="B214" s="2"/>
      <c r="C214" s="2"/>
      <c r="D214" s="4"/>
      <c r="E214" s="2"/>
      <c r="F214" s="2"/>
      <c r="G214" s="2"/>
      <c r="H214" s="2"/>
      <c r="I214" s="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</row>
    <row r="215" spans="1:71" ht="16" x14ac:dyDescent="0.2">
      <c r="A215" s="2"/>
      <c r="B215" s="2"/>
      <c r="C215" s="2"/>
      <c r="D215" s="4"/>
      <c r="E215" s="2"/>
      <c r="F215" s="2"/>
      <c r="G215" s="2"/>
      <c r="H215" s="2"/>
      <c r="I215" s="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</row>
    <row r="216" spans="1:71" ht="16" x14ac:dyDescent="0.2">
      <c r="A216" s="2"/>
      <c r="B216" s="2"/>
      <c r="C216" s="2"/>
      <c r="D216" s="4"/>
      <c r="E216" s="2"/>
      <c r="F216" s="2"/>
      <c r="G216" s="2"/>
      <c r="H216" s="2"/>
      <c r="I216" s="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</row>
    <row r="217" spans="1:71" ht="16" x14ac:dyDescent="0.2">
      <c r="A217" s="2"/>
      <c r="B217" s="2"/>
      <c r="C217" s="2"/>
      <c r="D217" s="4"/>
      <c r="E217" s="2"/>
      <c r="F217" s="2"/>
      <c r="G217" s="2"/>
      <c r="H217" s="2"/>
      <c r="I217" s="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</row>
    <row r="218" spans="1:71" ht="16" x14ac:dyDescent="0.2">
      <c r="A218" s="2"/>
      <c r="B218" s="2"/>
      <c r="C218" s="2"/>
      <c r="D218" s="4"/>
      <c r="E218" s="2"/>
      <c r="F218" s="2"/>
      <c r="G218" s="2"/>
      <c r="H218" s="2"/>
      <c r="I218" s="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</row>
    <row r="219" spans="1:71" ht="16" x14ac:dyDescent="0.2">
      <c r="A219" s="2"/>
      <c r="B219" s="2"/>
      <c r="C219" s="2"/>
      <c r="D219" s="4"/>
      <c r="E219" s="2"/>
      <c r="F219" s="2"/>
      <c r="G219" s="2"/>
      <c r="H219" s="2"/>
      <c r="I219" s="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</row>
    <row r="220" spans="1:71" ht="16" x14ac:dyDescent="0.2">
      <c r="A220" s="2"/>
      <c r="B220" s="2"/>
      <c r="C220" s="2"/>
      <c r="D220" s="4"/>
      <c r="E220" s="2"/>
      <c r="F220" s="2"/>
      <c r="G220" s="2"/>
      <c r="H220" s="2"/>
      <c r="I220" s="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</row>
    <row r="221" spans="1:71" ht="16" x14ac:dyDescent="0.2">
      <c r="A221" s="2"/>
      <c r="B221" s="2"/>
      <c r="C221" s="2"/>
      <c r="D221" s="4"/>
      <c r="E221" s="2"/>
      <c r="F221" s="2"/>
      <c r="G221" s="2"/>
      <c r="H221" s="2"/>
      <c r="I221" s="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</row>
    <row r="222" spans="1:71" ht="16" x14ac:dyDescent="0.2">
      <c r="A222" s="2"/>
      <c r="B222" s="2"/>
      <c r="C222" s="2"/>
      <c r="D222" s="4"/>
      <c r="E222" s="2"/>
      <c r="F222" s="2"/>
      <c r="G222" s="2"/>
      <c r="H222" s="2"/>
      <c r="I222" s="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</row>
    <row r="223" spans="1:71" ht="16" x14ac:dyDescent="0.2">
      <c r="A223" s="2"/>
      <c r="B223" s="2"/>
      <c r="C223" s="2"/>
      <c r="D223" s="4"/>
      <c r="E223" s="2"/>
      <c r="F223" s="2"/>
      <c r="G223" s="2"/>
      <c r="H223" s="2"/>
      <c r="I223" s="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</row>
    <row r="224" spans="1:71" ht="16" x14ac:dyDescent="0.2">
      <c r="A224" s="2"/>
      <c r="B224" s="2"/>
      <c r="C224" s="2"/>
      <c r="D224" s="4"/>
      <c r="E224" s="2"/>
      <c r="F224" s="2"/>
      <c r="G224" s="2"/>
      <c r="H224" s="2"/>
      <c r="I224" s="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</row>
    <row r="225" spans="1:71" ht="16" x14ac:dyDescent="0.2">
      <c r="A225" s="2"/>
      <c r="B225" s="2"/>
      <c r="C225" s="2"/>
      <c r="D225" s="4"/>
      <c r="E225" s="2"/>
      <c r="F225" s="2"/>
      <c r="G225" s="2"/>
      <c r="H225" s="2"/>
      <c r="I225" s="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</row>
    <row r="226" spans="1:71" ht="16" x14ac:dyDescent="0.2">
      <c r="A226" s="2"/>
      <c r="B226" s="2"/>
      <c r="C226" s="2"/>
      <c r="D226" s="4"/>
      <c r="E226" s="2"/>
      <c r="F226" s="2"/>
      <c r="G226" s="2"/>
      <c r="H226" s="2"/>
      <c r="I226" s="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</row>
    <row r="227" spans="1:71" ht="16" x14ac:dyDescent="0.2">
      <c r="A227" s="2"/>
      <c r="B227" s="2"/>
      <c r="C227" s="2"/>
      <c r="D227" s="4"/>
      <c r="E227" s="2"/>
      <c r="F227" s="2"/>
      <c r="G227" s="2"/>
      <c r="H227" s="2"/>
      <c r="I227" s="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</row>
    <row r="228" spans="1:71" ht="16" x14ac:dyDescent="0.2">
      <c r="A228" s="2"/>
      <c r="B228" s="2"/>
      <c r="C228" s="2"/>
      <c r="D228" s="4"/>
      <c r="E228" s="2"/>
      <c r="F228" s="2"/>
      <c r="G228" s="2"/>
      <c r="H228" s="2"/>
      <c r="I228" s="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</row>
    <row r="229" spans="1:71" ht="16" x14ac:dyDescent="0.2">
      <c r="A229" s="2"/>
      <c r="B229" s="2"/>
      <c r="C229" s="2"/>
      <c r="D229" s="4"/>
      <c r="E229" s="2"/>
      <c r="F229" s="2"/>
      <c r="G229" s="2"/>
      <c r="H229" s="2"/>
      <c r="I229" s="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</row>
    <row r="230" spans="1:71" ht="16" x14ac:dyDescent="0.2">
      <c r="A230" s="2"/>
      <c r="B230" s="2"/>
      <c r="C230" s="2"/>
      <c r="D230" s="4"/>
      <c r="E230" s="2"/>
      <c r="F230" s="2"/>
      <c r="G230" s="2"/>
      <c r="H230" s="2"/>
      <c r="I230" s="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</row>
    <row r="231" spans="1:71" ht="16" x14ac:dyDescent="0.2">
      <c r="A231" s="2"/>
      <c r="B231" s="2"/>
      <c r="C231" s="2"/>
      <c r="D231" s="4"/>
      <c r="E231" s="2"/>
      <c r="F231" s="2"/>
      <c r="G231" s="2"/>
      <c r="H231" s="2"/>
      <c r="I231" s="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</row>
    <row r="232" spans="1:71" ht="16" x14ac:dyDescent="0.2">
      <c r="A232" s="2"/>
      <c r="B232" s="2"/>
      <c r="C232" s="2"/>
      <c r="D232" s="4"/>
      <c r="E232" s="2"/>
      <c r="F232" s="2"/>
      <c r="G232" s="2"/>
      <c r="H232" s="2"/>
      <c r="I232" s="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</row>
    <row r="233" spans="1:71" ht="16" x14ac:dyDescent="0.2">
      <c r="A233" s="2"/>
      <c r="B233" s="2"/>
      <c r="C233" s="2"/>
      <c r="D233" s="4"/>
      <c r="E233" s="2"/>
      <c r="F233" s="2"/>
      <c r="G233" s="2"/>
      <c r="H233" s="2"/>
      <c r="I233" s="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</row>
    <row r="234" spans="1:71" ht="16" x14ac:dyDescent="0.2">
      <c r="A234" s="2"/>
      <c r="B234" s="2"/>
      <c r="C234" s="2"/>
      <c r="D234" s="4"/>
      <c r="E234" s="2"/>
      <c r="F234" s="2"/>
      <c r="G234" s="2"/>
      <c r="H234" s="2"/>
      <c r="I234" s="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</row>
    <row r="235" spans="1:71" ht="16" x14ac:dyDescent="0.2">
      <c r="A235" s="2"/>
      <c r="B235" s="2"/>
      <c r="C235" s="2"/>
      <c r="D235" s="4"/>
      <c r="E235" s="2"/>
      <c r="F235" s="2"/>
      <c r="G235" s="2"/>
      <c r="H235" s="2"/>
      <c r="I235" s="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</row>
    <row r="236" spans="1:71" ht="16" x14ac:dyDescent="0.2">
      <c r="A236" s="2"/>
      <c r="B236" s="2"/>
      <c r="C236" s="2"/>
      <c r="D236" s="4"/>
      <c r="E236" s="2"/>
      <c r="F236" s="2"/>
      <c r="G236" s="2"/>
      <c r="H236" s="2"/>
      <c r="I236" s="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</row>
    <row r="237" spans="1:71" ht="16" x14ac:dyDescent="0.2">
      <c r="A237" s="2"/>
      <c r="B237" s="2"/>
      <c r="C237" s="2"/>
      <c r="D237" s="4"/>
      <c r="E237" s="2"/>
      <c r="F237" s="2"/>
      <c r="G237" s="2"/>
      <c r="H237" s="2"/>
      <c r="I237" s="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</row>
    <row r="238" spans="1:71" ht="16" x14ac:dyDescent="0.2">
      <c r="A238" s="2"/>
      <c r="B238" s="2"/>
      <c r="C238" s="2"/>
      <c r="D238" s="4"/>
      <c r="E238" s="2"/>
      <c r="F238" s="2"/>
      <c r="G238" s="2"/>
      <c r="H238" s="2"/>
      <c r="I238" s="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</row>
    <row r="239" spans="1:71" ht="16" x14ac:dyDescent="0.2">
      <c r="A239" s="2"/>
      <c r="B239" s="2"/>
      <c r="C239" s="2"/>
      <c r="D239" s="4"/>
      <c r="E239" s="2"/>
      <c r="F239" s="2"/>
      <c r="G239" s="2"/>
      <c r="H239" s="2"/>
      <c r="I239" s="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</row>
    <row r="240" spans="1:71" ht="16" x14ac:dyDescent="0.2">
      <c r="A240" s="2"/>
      <c r="B240" s="2"/>
      <c r="C240" s="2"/>
      <c r="D240" s="4"/>
      <c r="E240" s="2"/>
      <c r="F240" s="2"/>
      <c r="G240" s="2"/>
      <c r="H240" s="2"/>
      <c r="I240" s="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</row>
    <row r="241" spans="1:71" ht="16" x14ac:dyDescent="0.2">
      <c r="A241" s="2"/>
      <c r="B241" s="2"/>
      <c r="C241" s="2"/>
      <c r="D241" s="4"/>
      <c r="E241" s="2"/>
      <c r="F241" s="2"/>
      <c r="G241" s="2"/>
      <c r="H241" s="2"/>
      <c r="I241" s="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</row>
    <row r="242" spans="1:71" ht="16" x14ac:dyDescent="0.2">
      <c r="A242" s="2"/>
      <c r="B242" s="2"/>
      <c r="C242" s="2"/>
      <c r="D242" s="4"/>
      <c r="E242" s="2"/>
      <c r="F242" s="2"/>
      <c r="G242" s="2"/>
      <c r="H242" s="2"/>
      <c r="I242" s="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</row>
    <row r="243" spans="1:71" ht="16" x14ac:dyDescent="0.2">
      <c r="A243" s="2"/>
      <c r="B243" s="2"/>
      <c r="C243" s="2"/>
      <c r="D243" s="4"/>
      <c r="E243" s="2"/>
      <c r="F243" s="2"/>
      <c r="G243" s="2"/>
      <c r="H243" s="2"/>
      <c r="I243" s="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</row>
    <row r="244" spans="1:71" ht="16" x14ac:dyDescent="0.2">
      <c r="A244" s="2"/>
      <c r="B244" s="2"/>
      <c r="C244" s="2"/>
      <c r="D244" s="4"/>
      <c r="E244" s="2"/>
      <c r="F244" s="2"/>
      <c r="G244" s="2"/>
      <c r="H244" s="2"/>
      <c r="I244" s="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</row>
    <row r="245" spans="1:71" ht="16" x14ac:dyDescent="0.2">
      <c r="A245" s="2"/>
      <c r="B245" s="2"/>
      <c r="C245" s="2"/>
      <c r="D245" s="4"/>
      <c r="E245" s="2"/>
      <c r="F245" s="2"/>
      <c r="G245" s="2"/>
      <c r="H245" s="2"/>
      <c r="I245" s="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</row>
    <row r="246" spans="1:71" ht="16" x14ac:dyDescent="0.2">
      <c r="A246" s="2"/>
      <c r="B246" s="2"/>
      <c r="C246" s="2"/>
      <c r="D246" s="4"/>
      <c r="E246" s="2"/>
      <c r="F246" s="2"/>
      <c r="G246" s="2"/>
      <c r="H246" s="2"/>
      <c r="I246" s="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</row>
    <row r="247" spans="1:71" ht="16" x14ac:dyDescent="0.2">
      <c r="A247" s="2"/>
      <c r="B247" s="2"/>
      <c r="C247" s="2"/>
      <c r="D247" s="4"/>
      <c r="E247" s="2"/>
      <c r="F247" s="2"/>
      <c r="G247" s="2"/>
      <c r="H247" s="2"/>
      <c r="I247" s="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</row>
    <row r="248" spans="1:71" ht="16" x14ac:dyDescent="0.2">
      <c r="A248" s="2"/>
      <c r="B248" s="2"/>
      <c r="C248" s="2"/>
      <c r="D248" s="4"/>
      <c r="E248" s="2"/>
      <c r="F248" s="2"/>
      <c r="G248" s="2"/>
      <c r="H248" s="2"/>
      <c r="I248" s="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</row>
    <row r="249" spans="1:71" ht="16" x14ac:dyDescent="0.2">
      <c r="A249" s="2"/>
      <c r="B249" s="2"/>
      <c r="C249" s="2"/>
      <c r="D249" s="4"/>
      <c r="E249" s="2"/>
      <c r="F249" s="2"/>
      <c r="G249" s="2"/>
      <c r="H249" s="2"/>
      <c r="I249" s="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</row>
    <row r="250" spans="1:71" ht="16" x14ac:dyDescent="0.2">
      <c r="A250" s="2"/>
      <c r="B250" s="2"/>
      <c r="C250" s="2"/>
      <c r="D250" s="4"/>
      <c r="E250" s="2"/>
      <c r="F250" s="2"/>
      <c r="G250" s="2"/>
      <c r="H250" s="2"/>
      <c r="I250" s="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</row>
    <row r="251" spans="1:71" ht="16" x14ac:dyDescent="0.2">
      <c r="A251" s="2"/>
      <c r="B251" s="2"/>
      <c r="C251" s="2"/>
      <c r="D251" s="4"/>
      <c r="E251" s="2"/>
      <c r="F251" s="2"/>
      <c r="G251" s="2"/>
      <c r="H251" s="2"/>
      <c r="I251" s="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</row>
    <row r="252" spans="1:71" ht="16" x14ac:dyDescent="0.2">
      <c r="A252" s="2"/>
      <c r="B252" s="2"/>
      <c r="C252" s="2"/>
      <c r="D252" s="4"/>
      <c r="E252" s="2"/>
      <c r="F252" s="2"/>
      <c r="G252" s="2"/>
      <c r="H252" s="2"/>
      <c r="I252" s="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</row>
    <row r="253" spans="1:71" ht="16" x14ac:dyDescent="0.2">
      <c r="A253" s="2"/>
      <c r="B253" s="2"/>
      <c r="C253" s="2"/>
      <c r="D253" s="4"/>
      <c r="E253" s="2"/>
      <c r="F253" s="2"/>
      <c r="G253" s="2"/>
      <c r="H253" s="2"/>
      <c r="I253" s="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</row>
    <row r="254" spans="1:71" ht="16" x14ac:dyDescent="0.2">
      <c r="A254" s="2"/>
      <c r="B254" s="2"/>
      <c r="C254" s="2"/>
      <c r="D254" s="4"/>
      <c r="E254" s="2"/>
      <c r="F254" s="2"/>
      <c r="G254" s="2"/>
      <c r="H254" s="2"/>
      <c r="I254" s="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</row>
    <row r="255" spans="1:71" ht="16" x14ac:dyDescent="0.2">
      <c r="A255" s="2"/>
      <c r="B255" s="2"/>
      <c r="C255" s="2"/>
      <c r="D255" s="4"/>
      <c r="E255" s="2"/>
      <c r="F255" s="2"/>
      <c r="G255" s="2"/>
      <c r="H255" s="2"/>
      <c r="I255" s="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</row>
    <row r="256" spans="1:71" ht="16" x14ac:dyDescent="0.2">
      <c r="A256" s="2"/>
      <c r="B256" s="2"/>
      <c r="C256" s="2"/>
      <c r="D256" s="4"/>
      <c r="E256" s="2"/>
      <c r="F256" s="2"/>
      <c r="G256" s="2"/>
      <c r="H256" s="2"/>
      <c r="I256" s="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</row>
    <row r="257" spans="1:71" ht="16" x14ac:dyDescent="0.2">
      <c r="A257" s="2"/>
      <c r="B257" s="2"/>
      <c r="C257" s="2"/>
      <c r="D257" s="4"/>
      <c r="E257" s="2"/>
      <c r="F257" s="2"/>
      <c r="G257" s="2"/>
      <c r="H257" s="2"/>
      <c r="I257" s="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</row>
    <row r="258" spans="1:71" ht="16" x14ac:dyDescent="0.2">
      <c r="A258" s="2"/>
      <c r="B258" s="2"/>
      <c r="C258" s="2"/>
      <c r="D258" s="4"/>
      <c r="E258" s="2"/>
      <c r="F258" s="2"/>
      <c r="G258" s="2"/>
      <c r="H258" s="2"/>
      <c r="I258" s="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</row>
    <row r="259" spans="1:71" ht="16" x14ac:dyDescent="0.2">
      <c r="A259" s="2"/>
      <c r="B259" s="2"/>
      <c r="C259" s="2"/>
      <c r="D259" s="4"/>
      <c r="E259" s="2"/>
      <c r="F259" s="2"/>
      <c r="G259" s="2"/>
      <c r="H259" s="2"/>
      <c r="I259" s="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</row>
    <row r="260" spans="1:71" ht="16" x14ac:dyDescent="0.2">
      <c r="A260" s="2"/>
      <c r="B260" s="2"/>
      <c r="C260" s="2"/>
      <c r="D260" s="4"/>
      <c r="E260" s="2"/>
      <c r="F260" s="2"/>
      <c r="G260" s="2"/>
      <c r="H260" s="2"/>
      <c r="I260" s="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</row>
    <row r="261" spans="1:71" ht="16" x14ac:dyDescent="0.2">
      <c r="A261" s="2"/>
      <c r="B261" s="2"/>
      <c r="C261" s="2"/>
      <c r="D261" s="4"/>
      <c r="E261" s="2"/>
      <c r="F261" s="2"/>
      <c r="G261" s="2"/>
      <c r="H261" s="2"/>
      <c r="I261" s="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</row>
    <row r="262" spans="1:71" ht="16" x14ac:dyDescent="0.2">
      <c r="A262" s="2"/>
      <c r="B262" s="2"/>
      <c r="C262" s="2"/>
      <c r="D262" s="4"/>
      <c r="E262" s="2"/>
      <c r="F262" s="2"/>
      <c r="G262" s="2"/>
      <c r="H262" s="2"/>
      <c r="I262" s="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</row>
    <row r="263" spans="1:71" ht="16" x14ac:dyDescent="0.2">
      <c r="A263" s="2"/>
      <c r="B263" s="2"/>
      <c r="C263" s="2"/>
      <c r="D263" s="4"/>
      <c r="E263" s="2"/>
      <c r="F263" s="2"/>
      <c r="G263" s="2"/>
      <c r="H263" s="2"/>
      <c r="I263" s="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</row>
    <row r="264" spans="1:71" ht="16" x14ac:dyDescent="0.2">
      <c r="A264" s="2"/>
      <c r="B264" s="2"/>
      <c r="C264" s="2"/>
      <c r="D264" s="4"/>
      <c r="E264" s="2"/>
      <c r="F264" s="2"/>
      <c r="G264" s="2"/>
      <c r="H264" s="2"/>
      <c r="I264" s="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</row>
    <row r="265" spans="1:71" ht="16" x14ac:dyDescent="0.2">
      <c r="A265" s="2"/>
      <c r="B265" s="2"/>
      <c r="C265" s="2"/>
      <c r="D265" s="4"/>
      <c r="E265" s="2"/>
      <c r="F265" s="2"/>
      <c r="G265" s="2"/>
      <c r="H265" s="2"/>
      <c r="I265" s="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</row>
    <row r="266" spans="1:71" ht="16" x14ac:dyDescent="0.2">
      <c r="A266" s="2"/>
      <c r="B266" s="2"/>
      <c r="C266" s="2"/>
      <c r="D266" s="4"/>
      <c r="E266" s="2"/>
      <c r="F266" s="2"/>
      <c r="G266" s="2"/>
      <c r="H266" s="2"/>
      <c r="I266" s="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</row>
    <row r="267" spans="1:71" ht="16" x14ac:dyDescent="0.2">
      <c r="A267" s="2"/>
      <c r="B267" s="2"/>
      <c r="C267" s="2"/>
      <c r="D267" s="4"/>
      <c r="E267" s="2"/>
      <c r="F267" s="2"/>
      <c r="G267" s="2"/>
      <c r="H267" s="2"/>
      <c r="I267" s="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</row>
    <row r="268" spans="1:71" ht="16" x14ac:dyDescent="0.2">
      <c r="A268" s="2"/>
      <c r="B268" s="2"/>
      <c r="C268" s="2"/>
      <c r="D268" s="4"/>
      <c r="E268" s="2"/>
      <c r="F268" s="2"/>
      <c r="G268" s="2"/>
      <c r="H268" s="2"/>
      <c r="I268" s="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</row>
    <row r="269" spans="1:71" ht="16" x14ac:dyDescent="0.2">
      <c r="A269" s="2"/>
      <c r="B269" s="2"/>
      <c r="C269" s="2"/>
      <c r="D269" s="4"/>
      <c r="E269" s="2"/>
      <c r="F269" s="2"/>
      <c r="G269" s="2"/>
      <c r="H269" s="2"/>
      <c r="I269" s="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</row>
    <row r="270" spans="1:71" ht="16" x14ac:dyDescent="0.2">
      <c r="A270" s="2"/>
      <c r="B270" s="2"/>
      <c r="C270" s="2"/>
      <c r="D270" s="4"/>
      <c r="E270" s="2"/>
      <c r="F270" s="2"/>
      <c r="G270" s="2"/>
      <c r="H270" s="2"/>
      <c r="I270" s="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</row>
    <row r="271" spans="1:71" ht="16" x14ac:dyDescent="0.2">
      <c r="A271" s="2"/>
      <c r="B271" s="2"/>
      <c r="C271" s="2"/>
      <c r="D271" s="4"/>
      <c r="E271" s="2"/>
      <c r="F271" s="2"/>
      <c r="G271" s="2"/>
      <c r="H271" s="2"/>
      <c r="I271" s="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</row>
    <row r="272" spans="1:71" ht="16" x14ac:dyDescent="0.2">
      <c r="A272" s="2"/>
      <c r="B272" s="2"/>
      <c r="C272" s="2"/>
      <c r="D272" s="4"/>
      <c r="E272" s="2"/>
      <c r="F272" s="2"/>
      <c r="G272" s="2"/>
      <c r="H272" s="2"/>
      <c r="I272" s="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</row>
    <row r="273" spans="1:71" ht="16" x14ac:dyDescent="0.2">
      <c r="A273" s="2"/>
      <c r="B273" s="2"/>
      <c r="C273" s="2"/>
      <c r="D273" s="4"/>
      <c r="E273" s="2"/>
      <c r="F273" s="2"/>
      <c r="G273" s="2"/>
      <c r="H273" s="2"/>
      <c r="I273" s="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</row>
    <row r="274" spans="1:71" ht="16" x14ac:dyDescent="0.2">
      <c r="A274" s="2"/>
      <c r="B274" s="2"/>
      <c r="C274" s="2"/>
      <c r="D274" s="4"/>
      <c r="E274" s="2"/>
      <c r="F274" s="2"/>
      <c r="G274" s="2"/>
      <c r="H274" s="2"/>
      <c r="I274" s="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</row>
    <row r="275" spans="1:71" ht="16" x14ac:dyDescent="0.2">
      <c r="A275" s="2"/>
      <c r="B275" s="2"/>
      <c r="C275" s="2"/>
      <c r="D275" s="4"/>
      <c r="E275" s="2"/>
      <c r="F275" s="2"/>
      <c r="G275" s="2"/>
      <c r="H275" s="2"/>
      <c r="I275" s="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</row>
    <row r="276" spans="1:71" ht="16" x14ac:dyDescent="0.2">
      <c r="A276" s="2"/>
      <c r="B276" s="2"/>
      <c r="C276" s="2"/>
      <c r="D276" s="4"/>
      <c r="E276" s="2"/>
      <c r="F276" s="2"/>
      <c r="G276" s="2"/>
      <c r="H276" s="2"/>
      <c r="I276" s="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</row>
    <row r="277" spans="1:71" ht="16" x14ac:dyDescent="0.2">
      <c r="A277" s="2"/>
      <c r="B277" s="2"/>
      <c r="C277" s="2"/>
      <c r="D277" s="4"/>
      <c r="E277" s="2"/>
      <c r="F277" s="2"/>
      <c r="G277" s="2"/>
      <c r="H277" s="2"/>
      <c r="I277" s="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</row>
    <row r="278" spans="1:71" ht="16" x14ac:dyDescent="0.2">
      <c r="A278" s="2"/>
      <c r="B278" s="2"/>
      <c r="C278" s="2"/>
      <c r="D278" s="4"/>
      <c r="E278" s="2"/>
      <c r="F278" s="2"/>
      <c r="G278" s="2"/>
      <c r="H278" s="2"/>
      <c r="I278" s="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</row>
    <row r="279" spans="1:71" ht="16" x14ac:dyDescent="0.2">
      <c r="A279" s="2"/>
      <c r="B279" s="2"/>
      <c r="C279" s="2"/>
      <c r="D279" s="4"/>
      <c r="E279" s="2"/>
      <c r="F279" s="2"/>
      <c r="G279" s="2"/>
      <c r="H279" s="2"/>
      <c r="I279" s="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</row>
    <row r="280" spans="1:71" ht="16" x14ac:dyDescent="0.2">
      <c r="A280" s="2"/>
      <c r="B280" s="2"/>
      <c r="C280" s="2"/>
      <c r="D280" s="4"/>
      <c r="E280" s="2"/>
      <c r="F280" s="2"/>
      <c r="G280" s="2"/>
      <c r="H280" s="2"/>
      <c r="I280" s="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</row>
    <row r="281" spans="1:71" ht="16" x14ac:dyDescent="0.2">
      <c r="A281" s="2"/>
      <c r="B281" s="2"/>
      <c r="C281" s="2"/>
      <c r="D281" s="4"/>
      <c r="E281" s="2"/>
      <c r="F281" s="2"/>
      <c r="G281" s="2"/>
      <c r="H281" s="2"/>
      <c r="I281" s="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</row>
    <row r="282" spans="1:71" ht="16" x14ac:dyDescent="0.2">
      <c r="A282" s="2"/>
      <c r="B282" s="2"/>
      <c r="C282" s="2"/>
      <c r="D282" s="4"/>
      <c r="E282" s="2"/>
      <c r="F282" s="2"/>
      <c r="G282" s="2"/>
      <c r="H282" s="2"/>
      <c r="I282" s="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</row>
    <row r="283" spans="1:71" ht="16" x14ac:dyDescent="0.2">
      <c r="A283" s="2"/>
      <c r="B283" s="2"/>
      <c r="C283" s="2"/>
      <c r="D283" s="4"/>
      <c r="E283" s="2"/>
      <c r="F283" s="2"/>
      <c r="G283" s="2"/>
      <c r="H283" s="2"/>
      <c r="I283" s="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</row>
    <row r="284" spans="1:71" ht="16" x14ac:dyDescent="0.2">
      <c r="A284" s="2"/>
      <c r="B284" s="2"/>
      <c r="C284" s="2"/>
      <c r="D284" s="4"/>
      <c r="E284" s="2"/>
      <c r="F284" s="2"/>
      <c r="G284" s="2"/>
      <c r="H284" s="2"/>
      <c r="I284" s="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</row>
    <row r="285" spans="1:71" ht="16" x14ac:dyDescent="0.2">
      <c r="A285" s="2"/>
      <c r="B285" s="2"/>
      <c r="C285" s="2"/>
      <c r="D285" s="4"/>
      <c r="E285" s="2"/>
      <c r="F285" s="2"/>
      <c r="G285" s="2"/>
      <c r="H285" s="2"/>
      <c r="I285" s="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</row>
    <row r="286" spans="1:71" ht="16" x14ac:dyDescent="0.2">
      <c r="A286" s="2"/>
      <c r="B286" s="2"/>
      <c r="C286" s="2"/>
      <c r="D286" s="4"/>
      <c r="E286" s="2"/>
      <c r="F286" s="2"/>
      <c r="G286" s="2"/>
      <c r="H286" s="2"/>
      <c r="I286" s="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</row>
    <row r="287" spans="1:71" ht="16" x14ac:dyDescent="0.2">
      <c r="A287" s="2"/>
      <c r="B287" s="2"/>
      <c r="C287" s="2"/>
      <c r="D287" s="4"/>
      <c r="E287" s="2"/>
      <c r="F287" s="2"/>
      <c r="G287" s="2"/>
      <c r="H287" s="2"/>
      <c r="I287" s="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</row>
    <row r="288" spans="1:71" ht="16" x14ac:dyDescent="0.2">
      <c r="A288" s="2"/>
      <c r="B288" s="2"/>
      <c r="C288" s="2"/>
      <c r="D288" s="4"/>
      <c r="E288" s="2"/>
      <c r="F288" s="2"/>
      <c r="G288" s="2"/>
      <c r="H288" s="2"/>
      <c r="I288" s="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</row>
    <row r="289" spans="1:71" ht="16" x14ac:dyDescent="0.2">
      <c r="A289" s="2"/>
      <c r="B289" s="2"/>
      <c r="C289" s="2"/>
      <c r="D289" s="4"/>
      <c r="E289" s="2"/>
      <c r="F289" s="2"/>
      <c r="G289" s="2"/>
      <c r="H289" s="2"/>
      <c r="I289" s="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</row>
    <row r="290" spans="1:71" ht="16" x14ac:dyDescent="0.2">
      <c r="A290" s="2"/>
      <c r="B290" s="2"/>
      <c r="C290" s="2"/>
      <c r="D290" s="4"/>
      <c r="E290" s="2"/>
      <c r="F290" s="2"/>
      <c r="G290" s="2"/>
      <c r="H290" s="2"/>
      <c r="I290" s="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</row>
    <row r="291" spans="1:71" ht="16" x14ac:dyDescent="0.2">
      <c r="A291" s="2"/>
      <c r="B291" s="2"/>
      <c r="C291" s="2"/>
      <c r="D291" s="4"/>
      <c r="E291" s="2"/>
      <c r="F291" s="2"/>
      <c r="G291" s="2"/>
      <c r="H291" s="2"/>
      <c r="I291" s="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</row>
    <row r="292" spans="1:71" ht="16" x14ac:dyDescent="0.2">
      <c r="A292" s="2"/>
      <c r="B292" s="2"/>
      <c r="C292" s="2"/>
      <c r="D292" s="4"/>
      <c r="E292" s="2"/>
      <c r="F292" s="2"/>
      <c r="G292" s="2"/>
      <c r="H292" s="2"/>
      <c r="I292" s="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</row>
    <row r="293" spans="1:71" ht="16" x14ac:dyDescent="0.2">
      <c r="A293" s="2"/>
      <c r="B293" s="2"/>
      <c r="C293" s="2"/>
      <c r="D293" s="4"/>
      <c r="E293" s="2"/>
      <c r="F293" s="2"/>
      <c r="G293" s="2"/>
      <c r="H293" s="2"/>
      <c r="I293" s="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</row>
    <row r="294" spans="1:71" ht="16" x14ac:dyDescent="0.2">
      <c r="A294" s="2"/>
      <c r="B294" s="2"/>
      <c r="C294" s="2"/>
      <c r="D294" s="4"/>
      <c r="E294" s="2"/>
      <c r="F294" s="2"/>
      <c r="G294" s="2"/>
      <c r="H294" s="2"/>
      <c r="I294" s="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</row>
    <row r="295" spans="1:71" ht="16" x14ac:dyDescent="0.2">
      <c r="A295" s="2"/>
      <c r="B295" s="2"/>
      <c r="C295" s="2"/>
      <c r="D295" s="4"/>
      <c r="E295" s="2"/>
      <c r="F295" s="2"/>
      <c r="G295" s="2"/>
      <c r="H295" s="2"/>
      <c r="I295" s="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</row>
    <row r="296" spans="1:71" ht="16" x14ac:dyDescent="0.2">
      <c r="A296" s="2"/>
      <c r="B296" s="2"/>
      <c r="C296" s="2"/>
      <c r="D296" s="4"/>
      <c r="E296" s="2"/>
      <c r="F296" s="2"/>
      <c r="G296" s="2"/>
      <c r="H296" s="2"/>
      <c r="I296" s="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</row>
    <row r="297" spans="1:71" ht="16" x14ac:dyDescent="0.2">
      <c r="A297" s="2"/>
      <c r="B297" s="2"/>
      <c r="C297" s="2"/>
      <c r="D297" s="4"/>
      <c r="E297" s="2"/>
      <c r="F297" s="2"/>
      <c r="G297" s="2"/>
      <c r="H297" s="2"/>
      <c r="I297" s="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</row>
    <row r="298" spans="1:71" ht="16" x14ac:dyDescent="0.2">
      <c r="A298" s="2"/>
      <c r="B298" s="2"/>
      <c r="C298" s="2"/>
      <c r="D298" s="4"/>
      <c r="E298" s="2"/>
      <c r="F298" s="2"/>
      <c r="G298" s="2"/>
      <c r="H298" s="2"/>
      <c r="I298" s="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</row>
    <row r="299" spans="1:71" ht="16" x14ac:dyDescent="0.2">
      <c r="A299" s="2"/>
      <c r="B299" s="2"/>
      <c r="C299" s="2"/>
      <c r="D299" s="4"/>
      <c r="E299" s="2"/>
      <c r="F299" s="2"/>
      <c r="G299" s="2"/>
      <c r="H299" s="2"/>
      <c r="I299" s="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</row>
    <row r="300" spans="1:71" ht="16" x14ac:dyDescent="0.2">
      <c r="A300" s="2"/>
      <c r="B300" s="2"/>
      <c r="C300" s="2"/>
      <c r="D300" s="4"/>
      <c r="E300" s="2"/>
      <c r="F300" s="2"/>
      <c r="G300" s="2"/>
      <c r="H300" s="2"/>
      <c r="I300" s="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</row>
    <row r="301" spans="1:71" ht="16" x14ac:dyDescent="0.2">
      <c r="A301" s="2"/>
      <c r="B301" s="2"/>
      <c r="C301" s="2"/>
      <c r="D301" s="4"/>
      <c r="E301" s="2"/>
      <c r="F301" s="2"/>
      <c r="G301" s="2"/>
      <c r="H301" s="2"/>
      <c r="I301" s="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</row>
    <row r="302" spans="1:71" ht="16" x14ac:dyDescent="0.2">
      <c r="A302" s="2"/>
      <c r="B302" s="2"/>
      <c r="C302" s="2"/>
      <c r="D302" s="4"/>
      <c r="E302" s="2"/>
      <c r="F302" s="2"/>
      <c r="G302" s="2"/>
      <c r="H302" s="2"/>
      <c r="I302" s="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</row>
    <row r="303" spans="1:71" ht="16" x14ac:dyDescent="0.2">
      <c r="A303" s="2"/>
      <c r="B303" s="2"/>
      <c r="C303" s="2"/>
      <c r="D303" s="4"/>
      <c r="E303" s="2"/>
      <c r="F303" s="2"/>
      <c r="G303" s="2"/>
      <c r="H303" s="2"/>
      <c r="I303" s="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</row>
    <row r="304" spans="1:71" ht="16" x14ac:dyDescent="0.2">
      <c r="A304" s="2"/>
      <c r="B304" s="2"/>
      <c r="C304" s="2"/>
      <c r="D304" s="4"/>
      <c r="E304" s="2"/>
      <c r="F304" s="2"/>
      <c r="G304" s="2"/>
      <c r="H304" s="2"/>
      <c r="I304" s="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</row>
    <row r="305" spans="1:71" ht="16" x14ac:dyDescent="0.2">
      <c r="A305" s="2"/>
      <c r="B305" s="2"/>
      <c r="C305" s="2"/>
      <c r="D305" s="4"/>
      <c r="E305" s="2"/>
      <c r="F305" s="2"/>
      <c r="G305" s="2"/>
      <c r="H305" s="2"/>
      <c r="I305" s="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</row>
    <row r="306" spans="1:71" ht="16" x14ac:dyDescent="0.2">
      <c r="A306" s="2"/>
      <c r="B306" s="2"/>
      <c r="C306" s="2"/>
      <c r="D306" s="4"/>
      <c r="E306" s="2"/>
      <c r="F306" s="2"/>
      <c r="G306" s="2"/>
      <c r="H306" s="2"/>
      <c r="I306" s="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</row>
    <row r="307" spans="1:71" ht="16" x14ac:dyDescent="0.2">
      <c r="A307" s="2"/>
      <c r="B307" s="2"/>
      <c r="C307" s="2"/>
      <c r="D307" s="4"/>
      <c r="E307" s="2"/>
      <c r="F307" s="2"/>
      <c r="G307" s="2"/>
      <c r="H307" s="2"/>
      <c r="I307" s="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</row>
    <row r="308" spans="1:71" ht="16" x14ac:dyDescent="0.2">
      <c r="A308" s="2"/>
      <c r="B308" s="2"/>
      <c r="C308" s="2"/>
      <c r="D308" s="4"/>
      <c r="E308" s="2"/>
      <c r="F308" s="2"/>
      <c r="G308" s="2"/>
      <c r="H308" s="2"/>
      <c r="I308" s="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</row>
    <row r="309" spans="1:71" ht="16" x14ac:dyDescent="0.2">
      <c r="A309" s="2"/>
      <c r="B309" s="2"/>
      <c r="C309" s="2"/>
      <c r="D309" s="4"/>
      <c r="E309" s="2"/>
      <c r="F309" s="2"/>
      <c r="G309" s="2"/>
      <c r="H309" s="2"/>
      <c r="I309" s="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</row>
    <row r="310" spans="1:71" ht="16" x14ac:dyDescent="0.2">
      <c r="A310" s="2"/>
      <c r="B310" s="2"/>
      <c r="C310" s="2"/>
      <c r="D310" s="4"/>
      <c r="E310" s="2"/>
      <c r="F310" s="2"/>
      <c r="G310" s="2"/>
      <c r="H310" s="2"/>
      <c r="I310" s="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</row>
    <row r="311" spans="1:71" ht="16" x14ac:dyDescent="0.2">
      <c r="A311" s="2"/>
      <c r="B311" s="2"/>
      <c r="C311" s="2"/>
      <c r="D311" s="4"/>
      <c r="E311" s="2"/>
      <c r="F311" s="2"/>
      <c r="G311" s="2"/>
      <c r="H311" s="2"/>
      <c r="I311" s="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</row>
    <row r="312" spans="1:71" ht="16" x14ac:dyDescent="0.2">
      <c r="A312" s="2"/>
      <c r="B312" s="2"/>
      <c r="C312" s="2"/>
      <c r="D312" s="4"/>
      <c r="E312" s="2"/>
      <c r="F312" s="2"/>
      <c r="G312" s="2"/>
      <c r="H312" s="2"/>
      <c r="I312" s="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</row>
    <row r="313" spans="1:71" ht="16" x14ac:dyDescent="0.2">
      <c r="A313" s="2"/>
      <c r="B313" s="2"/>
      <c r="C313" s="2"/>
      <c r="D313" s="4"/>
      <c r="E313" s="2"/>
      <c r="F313" s="2"/>
      <c r="G313" s="2"/>
      <c r="H313" s="2"/>
      <c r="I313" s="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</row>
    <row r="314" spans="1:71" ht="16" x14ac:dyDescent="0.2">
      <c r="A314" s="2"/>
      <c r="B314" s="2"/>
      <c r="C314" s="2"/>
      <c r="D314" s="4"/>
      <c r="E314" s="2"/>
      <c r="F314" s="2"/>
      <c r="G314" s="2"/>
      <c r="H314" s="2"/>
      <c r="I314" s="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</row>
    <row r="315" spans="1:71" ht="16" x14ac:dyDescent="0.2">
      <c r="A315" s="2"/>
      <c r="B315" s="2"/>
      <c r="C315" s="2"/>
      <c r="D315" s="4"/>
      <c r="E315" s="2"/>
      <c r="F315" s="2"/>
      <c r="G315" s="2"/>
      <c r="H315" s="2"/>
      <c r="I315" s="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</row>
    <row r="316" spans="1:71" ht="16" x14ac:dyDescent="0.2">
      <c r="A316" s="2"/>
      <c r="B316" s="2"/>
      <c r="C316" s="2"/>
      <c r="D316" s="4"/>
      <c r="E316" s="2"/>
      <c r="F316" s="2"/>
      <c r="G316" s="2"/>
      <c r="H316" s="2"/>
      <c r="I316" s="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</row>
    <row r="317" spans="1:71" ht="16" x14ac:dyDescent="0.2">
      <c r="A317" s="2"/>
      <c r="B317" s="2"/>
      <c r="C317" s="2"/>
      <c r="D317" s="4"/>
      <c r="E317" s="2"/>
      <c r="F317" s="2"/>
      <c r="G317" s="2"/>
      <c r="H317" s="2"/>
      <c r="I317" s="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</row>
    <row r="318" spans="1:71" ht="16" x14ac:dyDescent="0.2">
      <c r="A318" s="2"/>
      <c r="B318" s="2"/>
      <c r="C318" s="2"/>
      <c r="D318" s="4"/>
      <c r="E318" s="2"/>
      <c r="F318" s="2"/>
      <c r="G318" s="2"/>
      <c r="H318" s="2"/>
      <c r="I318" s="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</row>
    <row r="319" spans="1:71" ht="16" x14ac:dyDescent="0.2">
      <c r="A319" s="2"/>
      <c r="B319" s="2"/>
      <c r="C319" s="2"/>
      <c r="D319" s="4"/>
      <c r="E319" s="2"/>
      <c r="F319" s="2"/>
      <c r="G319" s="2"/>
      <c r="H319" s="2"/>
      <c r="I319" s="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</row>
    <row r="320" spans="1:71" ht="16" x14ac:dyDescent="0.2">
      <c r="A320" s="2"/>
      <c r="B320" s="2"/>
      <c r="C320" s="2"/>
      <c r="D320" s="4"/>
      <c r="E320" s="2"/>
      <c r="F320" s="2"/>
      <c r="G320" s="2"/>
      <c r="H320" s="2"/>
      <c r="I320" s="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</row>
    <row r="321" spans="1:71" ht="16" x14ac:dyDescent="0.2">
      <c r="A321" s="2"/>
      <c r="B321" s="2"/>
      <c r="C321" s="2"/>
      <c r="D321" s="4"/>
      <c r="E321" s="2"/>
      <c r="F321" s="2"/>
      <c r="G321" s="2"/>
      <c r="H321" s="2"/>
      <c r="I321" s="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</row>
    <row r="322" spans="1:71" ht="16" x14ac:dyDescent="0.2">
      <c r="A322" s="2"/>
      <c r="B322" s="2"/>
      <c r="C322" s="2"/>
      <c r="D322" s="4"/>
      <c r="E322" s="2"/>
      <c r="F322" s="2"/>
      <c r="G322" s="2"/>
      <c r="H322" s="2"/>
      <c r="I322" s="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</row>
    <row r="323" spans="1:71" ht="16" x14ac:dyDescent="0.2">
      <c r="A323" s="2"/>
      <c r="B323" s="2"/>
      <c r="C323" s="2"/>
      <c r="D323" s="4"/>
      <c r="E323" s="2"/>
      <c r="F323" s="2"/>
      <c r="G323" s="2"/>
      <c r="H323" s="2"/>
      <c r="I323" s="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</row>
    <row r="324" spans="1:71" ht="16" x14ac:dyDescent="0.2">
      <c r="A324" s="2"/>
      <c r="B324" s="2"/>
      <c r="C324" s="2"/>
      <c r="D324" s="4"/>
      <c r="E324" s="2"/>
      <c r="F324" s="2"/>
      <c r="G324" s="2"/>
      <c r="H324" s="2"/>
      <c r="I324" s="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</row>
    <row r="325" spans="1:71" ht="16" x14ac:dyDescent="0.2">
      <c r="A325" s="2"/>
      <c r="B325" s="2"/>
      <c r="C325" s="2"/>
      <c r="D325" s="4"/>
      <c r="E325" s="2"/>
      <c r="F325" s="2"/>
      <c r="G325" s="2"/>
      <c r="H325" s="2"/>
      <c r="I325" s="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</row>
    <row r="326" spans="1:71" ht="16" x14ac:dyDescent="0.2">
      <c r="A326" s="2"/>
      <c r="B326" s="2"/>
      <c r="C326" s="2"/>
      <c r="D326" s="4"/>
      <c r="E326" s="2"/>
      <c r="F326" s="2"/>
      <c r="G326" s="2"/>
      <c r="H326" s="2"/>
      <c r="I326" s="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</row>
    <row r="327" spans="1:71" ht="16" x14ac:dyDescent="0.2">
      <c r="A327" s="2"/>
      <c r="B327" s="2"/>
      <c r="C327" s="2"/>
      <c r="D327" s="4"/>
      <c r="E327" s="2"/>
      <c r="F327" s="2"/>
      <c r="G327" s="2"/>
      <c r="H327" s="2"/>
      <c r="I327" s="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</row>
    <row r="328" spans="1:71" ht="16" x14ac:dyDescent="0.2">
      <c r="A328" s="2"/>
      <c r="B328" s="2"/>
      <c r="C328" s="2"/>
      <c r="D328" s="4"/>
      <c r="E328" s="2"/>
      <c r="F328" s="2"/>
      <c r="G328" s="2"/>
      <c r="H328" s="2"/>
      <c r="I328" s="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</row>
    <row r="329" spans="1:71" ht="16" x14ac:dyDescent="0.2">
      <c r="A329" s="2"/>
      <c r="B329" s="2"/>
      <c r="C329" s="2"/>
      <c r="D329" s="4"/>
      <c r="E329" s="2"/>
      <c r="F329" s="2"/>
      <c r="G329" s="2"/>
      <c r="H329" s="2"/>
      <c r="I329" s="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</row>
    <row r="330" spans="1:71" ht="16" x14ac:dyDescent="0.2">
      <c r="A330" s="2"/>
      <c r="B330" s="2"/>
      <c r="C330" s="2"/>
      <c r="D330" s="4"/>
      <c r="E330" s="2"/>
      <c r="F330" s="2"/>
      <c r="G330" s="2"/>
      <c r="H330" s="2"/>
      <c r="I330" s="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</row>
    <row r="331" spans="1:71" ht="16" x14ac:dyDescent="0.2">
      <c r="A331" s="2"/>
      <c r="B331" s="2"/>
      <c r="C331" s="2"/>
      <c r="D331" s="4"/>
      <c r="E331" s="2"/>
      <c r="F331" s="2"/>
      <c r="G331" s="2"/>
      <c r="H331" s="2"/>
      <c r="I331" s="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</row>
    <row r="332" spans="1:71" ht="16" x14ac:dyDescent="0.2">
      <c r="A332" s="2"/>
      <c r="B332" s="2"/>
      <c r="C332" s="2"/>
      <c r="D332" s="4"/>
      <c r="E332" s="2"/>
      <c r="F332" s="2"/>
      <c r="G332" s="2"/>
      <c r="H332" s="2"/>
      <c r="I332" s="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</row>
    <row r="333" spans="1:71" ht="16" x14ac:dyDescent="0.2">
      <c r="A333" s="2"/>
      <c r="B333" s="2"/>
      <c r="C333" s="2"/>
      <c r="D333" s="4"/>
      <c r="E333" s="2"/>
      <c r="F333" s="2"/>
      <c r="G333" s="2"/>
      <c r="H333" s="2"/>
      <c r="I333" s="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</row>
    <row r="334" spans="1:71" ht="16" x14ac:dyDescent="0.2">
      <c r="A334" s="2"/>
      <c r="B334" s="2"/>
      <c r="C334" s="2"/>
      <c r="D334" s="4"/>
      <c r="E334" s="2"/>
      <c r="F334" s="2"/>
      <c r="G334" s="2"/>
      <c r="H334" s="2"/>
      <c r="I334" s="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</row>
    <row r="335" spans="1:71" ht="16" x14ac:dyDescent="0.2">
      <c r="A335" s="2"/>
      <c r="B335" s="2"/>
      <c r="C335" s="2"/>
      <c r="D335" s="4"/>
      <c r="E335" s="2"/>
      <c r="F335" s="2"/>
      <c r="G335" s="2"/>
      <c r="H335" s="2"/>
      <c r="I335" s="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</row>
    <row r="336" spans="1:71" ht="16" x14ac:dyDescent="0.2">
      <c r="A336" s="2"/>
      <c r="B336" s="2"/>
      <c r="C336" s="2"/>
      <c r="D336" s="4"/>
      <c r="E336" s="2"/>
      <c r="F336" s="2"/>
      <c r="G336" s="2"/>
      <c r="H336" s="2"/>
      <c r="I336" s="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</row>
    <row r="337" spans="1:71" ht="16" x14ac:dyDescent="0.2">
      <c r="A337" s="2"/>
      <c r="B337" s="2"/>
      <c r="C337" s="2"/>
      <c r="D337" s="4"/>
      <c r="E337" s="2"/>
      <c r="F337" s="2"/>
      <c r="G337" s="2"/>
      <c r="H337" s="2"/>
      <c r="I337" s="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</row>
    <row r="338" spans="1:71" ht="16" x14ac:dyDescent="0.2">
      <c r="A338" s="2"/>
      <c r="B338" s="2"/>
      <c r="C338" s="2"/>
      <c r="D338" s="4"/>
      <c r="E338" s="2"/>
      <c r="F338" s="2"/>
      <c r="G338" s="2"/>
      <c r="H338" s="2"/>
      <c r="I338" s="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</row>
    <row r="339" spans="1:71" ht="16" x14ac:dyDescent="0.2">
      <c r="A339" s="2"/>
      <c r="B339" s="2"/>
      <c r="C339" s="2"/>
      <c r="D339" s="4"/>
      <c r="E339" s="2"/>
      <c r="F339" s="2"/>
      <c r="G339" s="2"/>
      <c r="H339" s="2"/>
      <c r="I339" s="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</row>
    <row r="340" spans="1:71" ht="16" x14ac:dyDescent="0.2">
      <c r="A340" s="2"/>
      <c r="B340" s="2"/>
      <c r="C340" s="2"/>
      <c r="D340" s="4"/>
      <c r="E340" s="2"/>
      <c r="F340" s="2"/>
      <c r="G340" s="2"/>
      <c r="H340" s="2"/>
      <c r="I340" s="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</row>
    <row r="341" spans="1:71" ht="16" x14ac:dyDescent="0.2">
      <c r="A341" s="2"/>
      <c r="B341" s="2"/>
      <c r="C341" s="2"/>
      <c r="D341" s="4"/>
      <c r="E341" s="2"/>
      <c r="F341" s="2"/>
      <c r="G341" s="2"/>
      <c r="H341" s="2"/>
      <c r="I341" s="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</row>
    <row r="342" spans="1:71" ht="16" x14ac:dyDescent="0.2">
      <c r="A342" s="2"/>
      <c r="B342" s="2"/>
      <c r="C342" s="2"/>
      <c r="D342" s="4"/>
      <c r="E342" s="2"/>
      <c r="F342" s="2"/>
      <c r="G342" s="2"/>
      <c r="H342" s="2"/>
      <c r="I342" s="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</row>
    <row r="343" spans="1:71" ht="16" x14ac:dyDescent="0.2">
      <c r="A343" s="2"/>
      <c r="B343" s="2"/>
      <c r="C343" s="2"/>
      <c r="D343" s="4"/>
      <c r="E343" s="2"/>
      <c r="F343" s="2"/>
      <c r="G343" s="2"/>
      <c r="H343" s="2"/>
      <c r="I343" s="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</row>
    <row r="344" spans="1:71" ht="16" x14ac:dyDescent="0.2">
      <c r="A344" s="2"/>
      <c r="B344" s="2"/>
      <c r="C344" s="2"/>
      <c r="D344" s="4"/>
      <c r="E344" s="2"/>
      <c r="F344" s="2"/>
      <c r="G344" s="2"/>
      <c r="H344" s="2"/>
      <c r="I344" s="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</row>
    <row r="345" spans="1:71" ht="16" x14ac:dyDescent="0.2">
      <c r="A345" s="2"/>
      <c r="B345" s="2"/>
      <c r="C345" s="2"/>
      <c r="D345" s="4"/>
      <c r="E345" s="2"/>
      <c r="F345" s="2"/>
      <c r="G345" s="2"/>
      <c r="H345" s="2"/>
      <c r="I345" s="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</row>
    <row r="346" spans="1:71" ht="16" x14ac:dyDescent="0.2">
      <c r="A346" s="2"/>
      <c r="B346" s="2"/>
      <c r="C346" s="2"/>
      <c r="D346" s="4"/>
      <c r="E346" s="2"/>
      <c r="F346" s="2"/>
      <c r="G346" s="2"/>
      <c r="H346" s="2"/>
      <c r="I346" s="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</row>
    <row r="347" spans="1:71" ht="16" x14ac:dyDescent="0.2">
      <c r="A347" s="2"/>
      <c r="B347" s="2"/>
      <c r="C347" s="2"/>
      <c r="D347" s="4"/>
      <c r="E347" s="2"/>
      <c r="F347" s="2"/>
      <c r="G347" s="2"/>
      <c r="H347" s="2"/>
      <c r="I347" s="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</row>
    <row r="348" spans="1:71" ht="16" x14ac:dyDescent="0.2">
      <c r="A348" s="2"/>
      <c r="B348" s="2"/>
      <c r="C348" s="2"/>
      <c r="D348" s="4"/>
      <c r="E348" s="2"/>
      <c r="F348" s="2"/>
      <c r="G348" s="2"/>
      <c r="H348" s="2"/>
      <c r="I348" s="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</row>
    <row r="349" spans="1:71" ht="16" x14ac:dyDescent="0.2">
      <c r="A349" s="2"/>
      <c r="B349" s="2"/>
      <c r="C349" s="2"/>
      <c r="D349" s="4"/>
      <c r="E349" s="2"/>
      <c r="F349" s="2"/>
      <c r="G349" s="2"/>
      <c r="H349" s="2"/>
      <c r="I349" s="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</row>
    <row r="350" spans="1:71" ht="16" x14ac:dyDescent="0.2">
      <c r="A350" s="2"/>
      <c r="B350" s="2"/>
      <c r="C350" s="2"/>
      <c r="D350" s="4"/>
      <c r="E350" s="2"/>
      <c r="F350" s="2"/>
      <c r="G350" s="2"/>
      <c r="H350" s="2"/>
      <c r="I350" s="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</row>
    <row r="351" spans="1:71" ht="16" x14ac:dyDescent="0.2">
      <c r="A351" s="2"/>
      <c r="B351" s="2"/>
      <c r="C351" s="2"/>
      <c r="D351" s="4"/>
      <c r="E351" s="2"/>
      <c r="F351" s="2"/>
      <c r="G351" s="2"/>
      <c r="H351" s="2"/>
      <c r="I351" s="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</row>
    <row r="352" spans="1:71" ht="16" x14ac:dyDescent="0.2">
      <c r="A352" s="2"/>
      <c r="B352" s="2"/>
      <c r="C352" s="2"/>
      <c r="D352" s="4"/>
      <c r="E352" s="2"/>
      <c r="F352" s="2"/>
      <c r="G352" s="2"/>
      <c r="H352" s="2"/>
      <c r="I352" s="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</row>
    <row r="353" spans="1:71" ht="16" x14ac:dyDescent="0.2">
      <c r="A353" s="2"/>
      <c r="B353" s="2"/>
      <c r="C353" s="2"/>
      <c r="D353" s="4"/>
      <c r="E353" s="2"/>
      <c r="F353" s="2"/>
      <c r="G353" s="2"/>
      <c r="H353" s="2"/>
      <c r="I353" s="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</row>
    <row r="354" spans="1:71" ht="16" x14ac:dyDescent="0.2">
      <c r="A354" s="2"/>
      <c r="B354" s="2"/>
      <c r="C354" s="2"/>
      <c r="D354" s="4"/>
      <c r="E354" s="2"/>
      <c r="F354" s="2"/>
      <c r="G354" s="2"/>
      <c r="H354" s="2"/>
      <c r="I354" s="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</row>
    <row r="355" spans="1:71" ht="16" x14ac:dyDescent="0.2">
      <c r="A355" s="2"/>
      <c r="B355" s="2"/>
      <c r="C355" s="2"/>
      <c r="D355" s="4"/>
      <c r="E355" s="2"/>
      <c r="F355" s="2"/>
      <c r="G355" s="2"/>
      <c r="H355" s="2"/>
      <c r="I355" s="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</row>
    <row r="356" spans="1:71" ht="16" x14ac:dyDescent="0.2">
      <c r="A356" s="2"/>
      <c r="B356" s="2"/>
      <c r="C356" s="2"/>
      <c r="D356" s="4"/>
      <c r="E356" s="2"/>
      <c r="F356" s="2"/>
      <c r="G356" s="2"/>
      <c r="H356" s="2"/>
      <c r="I356" s="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</row>
    <row r="357" spans="1:71" ht="16" x14ac:dyDescent="0.2">
      <c r="A357" s="2"/>
      <c r="B357" s="2"/>
      <c r="C357" s="2"/>
      <c r="D357" s="4"/>
      <c r="E357" s="2"/>
      <c r="F357" s="2"/>
      <c r="G357" s="2"/>
      <c r="H357" s="2"/>
      <c r="I357" s="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</row>
    <row r="358" spans="1:71" ht="16" x14ac:dyDescent="0.2">
      <c r="A358" s="2"/>
      <c r="B358" s="2"/>
      <c r="C358" s="2"/>
      <c r="D358" s="4"/>
      <c r="E358" s="2"/>
      <c r="F358" s="2"/>
      <c r="G358" s="2"/>
      <c r="H358" s="2"/>
      <c r="I358" s="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</row>
    <row r="359" spans="1:71" ht="16" x14ac:dyDescent="0.2">
      <c r="A359" s="2"/>
      <c r="B359" s="2"/>
      <c r="C359" s="2"/>
      <c r="D359" s="4"/>
      <c r="E359" s="2"/>
      <c r="F359" s="2"/>
      <c r="G359" s="2"/>
      <c r="H359" s="2"/>
      <c r="I359" s="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</row>
    <row r="360" spans="1:71" ht="16" x14ac:dyDescent="0.2">
      <c r="A360" s="2"/>
      <c r="B360" s="2"/>
      <c r="C360" s="2"/>
      <c r="D360" s="4"/>
      <c r="E360" s="2"/>
      <c r="F360" s="2"/>
      <c r="G360" s="2"/>
      <c r="H360" s="2"/>
      <c r="I360" s="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</row>
    <row r="361" spans="1:71" ht="16" x14ac:dyDescent="0.2">
      <c r="A361" s="2"/>
      <c r="B361" s="2"/>
      <c r="C361" s="2"/>
      <c r="D361" s="4"/>
      <c r="E361" s="2"/>
      <c r="F361" s="2"/>
      <c r="G361" s="2"/>
      <c r="H361" s="2"/>
      <c r="I361" s="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</row>
    <row r="362" spans="1:71" ht="16" x14ac:dyDescent="0.2">
      <c r="A362" s="2"/>
      <c r="B362" s="2"/>
      <c r="C362" s="2"/>
      <c r="D362" s="4"/>
      <c r="E362" s="2"/>
      <c r="F362" s="2"/>
      <c r="G362" s="2"/>
      <c r="H362" s="2"/>
      <c r="I362" s="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</row>
    <row r="363" spans="1:71" ht="16" x14ac:dyDescent="0.2">
      <c r="A363" s="2"/>
      <c r="B363" s="2"/>
      <c r="C363" s="2"/>
      <c r="D363" s="4"/>
      <c r="E363" s="2"/>
      <c r="F363" s="2"/>
      <c r="G363" s="2"/>
      <c r="H363" s="2"/>
      <c r="I363" s="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</row>
    <row r="364" spans="1:71" ht="16" x14ac:dyDescent="0.2">
      <c r="A364" s="2"/>
      <c r="B364" s="2"/>
      <c r="C364" s="2"/>
      <c r="D364" s="4"/>
      <c r="E364" s="2"/>
      <c r="F364" s="2"/>
      <c r="G364" s="2"/>
      <c r="H364" s="2"/>
      <c r="I364" s="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</row>
    <row r="365" spans="1:71" ht="16" x14ac:dyDescent="0.2">
      <c r="A365" s="2"/>
      <c r="B365" s="2"/>
      <c r="C365" s="2"/>
      <c r="D365" s="4"/>
      <c r="E365" s="2"/>
      <c r="F365" s="2"/>
      <c r="G365" s="2"/>
      <c r="H365" s="2"/>
      <c r="I365" s="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</row>
    <row r="366" spans="1:71" ht="16" x14ac:dyDescent="0.2">
      <c r="A366" s="2"/>
      <c r="B366" s="2"/>
      <c r="C366" s="2"/>
      <c r="D366" s="4"/>
      <c r="E366" s="2"/>
      <c r="F366" s="2"/>
      <c r="G366" s="2"/>
      <c r="H366" s="2"/>
      <c r="I366" s="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</row>
    <row r="367" spans="1:71" ht="16" x14ac:dyDescent="0.2">
      <c r="A367" s="2"/>
      <c r="B367" s="2"/>
      <c r="C367" s="2"/>
      <c r="D367" s="4"/>
      <c r="E367" s="2"/>
      <c r="F367" s="2"/>
      <c r="G367" s="2"/>
      <c r="H367" s="2"/>
      <c r="I367" s="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</row>
    <row r="368" spans="1:71" ht="16" x14ac:dyDescent="0.2">
      <c r="A368" s="2"/>
      <c r="B368" s="2"/>
      <c r="C368" s="2"/>
      <c r="D368" s="4"/>
      <c r="E368" s="2"/>
      <c r="F368" s="2"/>
      <c r="G368" s="2"/>
      <c r="H368" s="2"/>
      <c r="I368" s="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</row>
    <row r="369" spans="1:71" ht="16" x14ac:dyDescent="0.2">
      <c r="A369" s="2"/>
      <c r="B369" s="2"/>
      <c r="C369" s="2"/>
      <c r="D369" s="4"/>
      <c r="E369" s="2"/>
      <c r="F369" s="2"/>
      <c r="G369" s="2"/>
      <c r="H369" s="2"/>
      <c r="I369" s="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</row>
    <row r="370" spans="1:71" ht="16" x14ac:dyDescent="0.2">
      <c r="A370" s="2"/>
      <c r="B370" s="2"/>
      <c r="C370" s="2"/>
      <c r="D370" s="4"/>
      <c r="E370" s="2"/>
      <c r="F370" s="2"/>
      <c r="G370" s="2"/>
      <c r="H370" s="2"/>
      <c r="I370" s="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</row>
    <row r="371" spans="1:71" ht="16" x14ac:dyDescent="0.2">
      <c r="A371" s="2"/>
      <c r="B371" s="2"/>
      <c r="C371" s="2"/>
      <c r="D371" s="4"/>
      <c r="E371" s="2"/>
      <c r="F371" s="2"/>
      <c r="G371" s="2"/>
      <c r="H371" s="2"/>
      <c r="I371" s="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</row>
    <row r="372" spans="1:71" ht="16" x14ac:dyDescent="0.2">
      <c r="A372" s="2"/>
      <c r="B372" s="2"/>
      <c r="C372" s="2"/>
      <c r="D372" s="4"/>
      <c r="E372" s="2"/>
      <c r="F372" s="2"/>
      <c r="G372" s="2"/>
      <c r="H372" s="2"/>
      <c r="I372" s="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</row>
    <row r="373" spans="1:71" ht="16" x14ac:dyDescent="0.2">
      <c r="A373" s="2"/>
      <c r="B373" s="2"/>
      <c r="C373" s="2"/>
      <c r="D373" s="4"/>
      <c r="E373" s="2"/>
      <c r="F373" s="2"/>
      <c r="G373" s="2"/>
      <c r="H373" s="2"/>
      <c r="I373" s="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</row>
    <row r="374" spans="1:71" ht="16" x14ac:dyDescent="0.2">
      <c r="A374" s="2"/>
      <c r="B374" s="2"/>
      <c r="C374" s="2"/>
      <c r="D374" s="4"/>
      <c r="E374" s="2"/>
      <c r="F374" s="2"/>
      <c r="G374" s="2"/>
      <c r="H374" s="2"/>
      <c r="I374" s="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</row>
    <row r="375" spans="1:71" ht="16" x14ac:dyDescent="0.2">
      <c r="A375" s="2"/>
      <c r="B375" s="2"/>
      <c r="C375" s="2"/>
      <c r="D375" s="4"/>
      <c r="E375" s="2"/>
      <c r="F375" s="2"/>
      <c r="G375" s="2"/>
      <c r="H375" s="2"/>
      <c r="I375" s="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</row>
    <row r="376" spans="1:71" ht="16" x14ac:dyDescent="0.2">
      <c r="A376" s="2"/>
      <c r="B376" s="2"/>
      <c r="C376" s="2"/>
      <c r="D376" s="4"/>
      <c r="E376" s="2"/>
      <c r="F376" s="2"/>
      <c r="G376" s="2"/>
      <c r="H376" s="2"/>
      <c r="I376" s="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</row>
    <row r="377" spans="1:71" ht="16" x14ac:dyDescent="0.2">
      <c r="A377" s="2"/>
      <c r="B377" s="2"/>
      <c r="C377" s="2"/>
      <c r="D377" s="4"/>
      <c r="E377" s="2"/>
      <c r="F377" s="2"/>
      <c r="G377" s="2"/>
      <c r="H377" s="2"/>
      <c r="I377" s="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</row>
    <row r="378" spans="1:71" ht="16" x14ac:dyDescent="0.2">
      <c r="A378" s="2"/>
      <c r="B378" s="2"/>
      <c r="C378" s="2"/>
      <c r="D378" s="4"/>
      <c r="E378" s="2"/>
      <c r="F378" s="2"/>
      <c r="G378" s="2"/>
      <c r="H378" s="2"/>
      <c r="I378" s="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</row>
    <row r="379" spans="1:71" ht="16" x14ac:dyDescent="0.2">
      <c r="A379" s="2"/>
      <c r="B379" s="2"/>
      <c r="C379" s="2"/>
      <c r="D379" s="4"/>
      <c r="E379" s="2"/>
      <c r="F379" s="2"/>
      <c r="G379" s="2"/>
      <c r="H379" s="2"/>
      <c r="I379" s="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</row>
    <row r="380" spans="1:71" ht="16" x14ac:dyDescent="0.2">
      <c r="A380" s="2"/>
      <c r="B380" s="2"/>
      <c r="C380" s="2"/>
      <c r="D380" s="4"/>
      <c r="E380" s="2"/>
      <c r="F380" s="2"/>
      <c r="G380" s="2"/>
      <c r="H380" s="2"/>
      <c r="I380" s="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</row>
    <row r="381" spans="1:71" ht="16" x14ac:dyDescent="0.2">
      <c r="A381" s="2"/>
      <c r="B381" s="2"/>
      <c r="C381" s="2"/>
      <c r="D381" s="4"/>
      <c r="E381" s="2"/>
      <c r="F381" s="2"/>
      <c r="G381" s="2"/>
      <c r="H381" s="2"/>
      <c r="I381" s="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</row>
    <row r="382" spans="1:71" ht="16" x14ac:dyDescent="0.2">
      <c r="A382" s="2"/>
      <c r="B382" s="2"/>
      <c r="C382" s="2"/>
      <c r="D382" s="4"/>
      <c r="E382" s="2"/>
      <c r="F382" s="2"/>
      <c r="G382" s="2"/>
      <c r="H382" s="2"/>
      <c r="I382" s="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</row>
    <row r="383" spans="1:71" ht="16" x14ac:dyDescent="0.2">
      <c r="A383" s="2"/>
      <c r="B383" s="2"/>
      <c r="C383" s="2"/>
      <c r="D383" s="4"/>
      <c r="E383" s="2"/>
      <c r="F383" s="2"/>
      <c r="G383" s="2"/>
      <c r="H383" s="2"/>
      <c r="I383" s="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</row>
    <row r="384" spans="1:71" ht="16" x14ac:dyDescent="0.2">
      <c r="A384" s="2"/>
      <c r="B384" s="2"/>
      <c r="C384" s="2"/>
      <c r="D384" s="4"/>
      <c r="E384" s="2"/>
      <c r="F384" s="2"/>
      <c r="G384" s="2"/>
      <c r="H384" s="2"/>
      <c r="I384" s="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</row>
    <row r="385" spans="1:71" ht="16" x14ac:dyDescent="0.2">
      <c r="A385" s="2"/>
      <c r="B385" s="2"/>
      <c r="C385" s="2"/>
      <c r="D385" s="4"/>
      <c r="E385" s="2"/>
      <c r="F385" s="2"/>
      <c r="G385" s="2"/>
      <c r="H385" s="2"/>
      <c r="I385" s="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</row>
    <row r="386" spans="1:71" ht="16" x14ac:dyDescent="0.2">
      <c r="A386" s="2"/>
      <c r="B386" s="2"/>
      <c r="C386" s="2"/>
      <c r="D386" s="4"/>
      <c r="E386" s="2"/>
      <c r="F386" s="2"/>
      <c r="G386" s="2"/>
      <c r="H386" s="2"/>
      <c r="I386" s="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</row>
    <row r="387" spans="1:71" ht="16" x14ac:dyDescent="0.2">
      <c r="A387" s="2"/>
      <c r="B387" s="2"/>
      <c r="C387" s="2"/>
      <c r="D387" s="4"/>
      <c r="E387" s="2"/>
      <c r="F387" s="2"/>
      <c r="G387" s="2"/>
      <c r="H387" s="2"/>
      <c r="I387" s="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</row>
    <row r="388" spans="1:71" ht="16" x14ac:dyDescent="0.2">
      <c r="A388" s="2"/>
      <c r="B388" s="2"/>
      <c r="C388" s="2"/>
      <c r="D388" s="4"/>
      <c r="E388" s="2"/>
      <c r="F388" s="2"/>
      <c r="G388" s="2"/>
      <c r="H388" s="2"/>
      <c r="I388" s="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</row>
    <row r="389" spans="1:71" ht="16" x14ac:dyDescent="0.2">
      <c r="A389" s="2"/>
      <c r="B389" s="2"/>
      <c r="C389" s="2"/>
      <c r="D389" s="4"/>
      <c r="E389" s="2"/>
      <c r="F389" s="2"/>
      <c r="G389" s="2"/>
      <c r="H389" s="2"/>
      <c r="I389" s="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</row>
    <row r="390" spans="1:71" ht="16" x14ac:dyDescent="0.2">
      <c r="A390" s="2"/>
      <c r="B390" s="2"/>
      <c r="C390" s="2"/>
      <c r="D390" s="4"/>
      <c r="E390" s="2"/>
      <c r="F390" s="2"/>
      <c r="G390" s="2"/>
      <c r="H390" s="2"/>
      <c r="I390" s="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</row>
    <row r="391" spans="1:71" ht="16" x14ac:dyDescent="0.2">
      <c r="A391" s="2"/>
      <c r="B391" s="2"/>
      <c r="C391" s="2"/>
      <c r="D391" s="4"/>
      <c r="E391" s="2"/>
      <c r="F391" s="2"/>
      <c r="G391" s="2"/>
      <c r="H391" s="2"/>
      <c r="I391" s="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</row>
    <row r="392" spans="1:71" ht="16" x14ac:dyDescent="0.2">
      <c r="A392" s="2"/>
      <c r="B392" s="2"/>
      <c r="C392" s="2"/>
      <c r="D392" s="4"/>
      <c r="E392" s="2"/>
      <c r="F392" s="2"/>
      <c r="G392" s="2"/>
      <c r="H392" s="2"/>
      <c r="I392" s="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</row>
    <row r="393" spans="1:71" ht="16" x14ac:dyDescent="0.2">
      <c r="A393" s="2"/>
      <c r="B393" s="2"/>
      <c r="C393" s="2"/>
      <c r="D393" s="4"/>
      <c r="E393" s="2"/>
      <c r="F393" s="2"/>
      <c r="G393" s="2"/>
      <c r="H393" s="2"/>
      <c r="I393" s="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</row>
    <row r="394" spans="1:71" ht="16" x14ac:dyDescent="0.2">
      <c r="A394" s="2"/>
      <c r="B394" s="2"/>
      <c r="C394" s="2"/>
      <c r="D394" s="4"/>
      <c r="E394" s="2"/>
      <c r="F394" s="2"/>
      <c r="G394" s="2"/>
      <c r="H394" s="2"/>
      <c r="I394" s="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</row>
    <row r="395" spans="1:71" ht="16" x14ac:dyDescent="0.2">
      <c r="A395" s="2"/>
      <c r="B395" s="2"/>
      <c r="C395" s="2"/>
      <c r="D395" s="4"/>
      <c r="E395" s="2"/>
      <c r="F395" s="2"/>
      <c r="G395" s="2"/>
      <c r="H395" s="2"/>
      <c r="I395" s="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</row>
    <row r="396" spans="1:71" ht="16" x14ac:dyDescent="0.2">
      <c r="A396" s="2"/>
      <c r="B396" s="2"/>
      <c r="C396" s="2"/>
      <c r="D396" s="4"/>
      <c r="E396" s="2"/>
      <c r="F396" s="2"/>
      <c r="G396" s="2"/>
      <c r="H396" s="2"/>
      <c r="I396" s="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</row>
    <row r="397" spans="1:71" ht="16" x14ac:dyDescent="0.2">
      <c r="A397" s="2"/>
      <c r="B397" s="2"/>
      <c r="C397" s="2"/>
      <c r="D397" s="4"/>
      <c r="E397" s="2"/>
      <c r="F397" s="2"/>
      <c r="G397" s="2"/>
      <c r="H397" s="2"/>
      <c r="I397" s="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</row>
    <row r="398" spans="1:71" ht="16" x14ac:dyDescent="0.2">
      <c r="A398" s="2"/>
      <c r="B398" s="2"/>
      <c r="C398" s="2"/>
      <c r="D398" s="4"/>
      <c r="E398" s="2"/>
      <c r="F398" s="2"/>
      <c r="G398" s="2"/>
      <c r="H398" s="2"/>
      <c r="I398" s="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</row>
    <row r="399" spans="1:71" ht="16" x14ac:dyDescent="0.2">
      <c r="A399" s="2"/>
      <c r="B399" s="2"/>
      <c r="C399" s="2"/>
      <c r="D399" s="4"/>
      <c r="E399" s="2"/>
      <c r="F399" s="2"/>
      <c r="G399" s="2"/>
      <c r="H399" s="2"/>
      <c r="I399" s="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</row>
    <row r="400" spans="1:71" ht="16" x14ac:dyDescent="0.2">
      <c r="A400" s="2"/>
      <c r="B400" s="2"/>
      <c r="C400" s="2"/>
      <c r="D400" s="4"/>
      <c r="E400" s="2"/>
      <c r="F400" s="2"/>
      <c r="G400" s="2"/>
      <c r="H400" s="2"/>
      <c r="I400" s="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</row>
    <row r="401" spans="1:71" ht="16" x14ac:dyDescent="0.2">
      <c r="A401" s="2"/>
      <c r="B401" s="2"/>
      <c r="C401" s="2"/>
      <c r="D401" s="4"/>
      <c r="E401" s="2"/>
      <c r="F401" s="2"/>
      <c r="G401" s="2"/>
      <c r="H401" s="2"/>
      <c r="I401" s="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</row>
    <row r="402" spans="1:71" ht="16" x14ac:dyDescent="0.2">
      <c r="A402" s="2"/>
      <c r="B402" s="2"/>
      <c r="C402" s="2"/>
      <c r="D402" s="4"/>
      <c r="E402" s="2"/>
      <c r="F402" s="2"/>
      <c r="G402" s="2"/>
      <c r="H402" s="2"/>
      <c r="I402" s="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</row>
    <row r="403" spans="1:71" ht="16" x14ac:dyDescent="0.2">
      <c r="A403" s="2"/>
      <c r="B403" s="2"/>
      <c r="C403" s="2"/>
      <c r="D403" s="4"/>
      <c r="E403" s="2"/>
      <c r="F403" s="2"/>
      <c r="G403" s="2"/>
      <c r="H403" s="2"/>
      <c r="I403" s="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</row>
    <row r="404" spans="1:71" ht="16" x14ac:dyDescent="0.2">
      <c r="A404" s="2"/>
      <c r="B404" s="2"/>
      <c r="C404" s="2"/>
      <c r="D404" s="4"/>
      <c r="E404" s="2"/>
      <c r="F404" s="2"/>
      <c r="G404" s="2"/>
      <c r="H404" s="2"/>
      <c r="I404" s="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</row>
    <row r="405" spans="1:71" ht="16" x14ac:dyDescent="0.2">
      <c r="A405" s="2"/>
      <c r="B405" s="2"/>
      <c r="C405" s="2"/>
      <c r="D405" s="4"/>
      <c r="E405" s="2"/>
      <c r="F405" s="2"/>
      <c r="G405" s="2"/>
      <c r="H405" s="2"/>
      <c r="I405" s="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</row>
    <row r="406" spans="1:71" ht="16" x14ac:dyDescent="0.2">
      <c r="A406" s="2"/>
      <c r="B406" s="2"/>
      <c r="C406" s="2"/>
      <c r="D406" s="4"/>
      <c r="E406" s="2"/>
      <c r="F406" s="2"/>
      <c r="G406" s="2"/>
      <c r="H406" s="2"/>
      <c r="I406" s="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</row>
    <row r="407" spans="1:71" ht="16" x14ac:dyDescent="0.2">
      <c r="A407" s="2"/>
      <c r="B407" s="2"/>
      <c r="C407" s="2"/>
      <c r="D407" s="4"/>
      <c r="E407" s="2"/>
      <c r="F407" s="2"/>
      <c r="G407" s="2"/>
      <c r="H407" s="2"/>
      <c r="I407" s="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</row>
    <row r="408" spans="1:71" ht="16" x14ac:dyDescent="0.2">
      <c r="A408" s="2"/>
      <c r="B408" s="2"/>
      <c r="C408" s="2"/>
      <c r="D408" s="4"/>
      <c r="E408" s="2"/>
      <c r="F408" s="2"/>
      <c r="G408" s="2"/>
      <c r="H408" s="2"/>
      <c r="I408" s="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</row>
    <row r="409" spans="1:71" ht="16" x14ac:dyDescent="0.2">
      <c r="A409" s="2"/>
      <c r="B409" s="2"/>
      <c r="C409" s="2"/>
      <c r="D409" s="4"/>
      <c r="E409" s="2"/>
      <c r="F409" s="2"/>
      <c r="G409" s="2"/>
      <c r="H409" s="2"/>
      <c r="I409" s="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</row>
    <row r="410" spans="1:71" ht="16" x14ac:dyDescent="0.2">
      <c r="A410" s="2"/>
      <c r="B410" s="2"/>
      <c r="C410" s="2"/>
      <c r="D410" s="4"/>
      <c r="E410" s="2"/>
      <c r="F410" s="2"/>
      <c r="G410" s="2"/>
      <c r="H410" s="2"/>
      <c r="I410" s="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</row>
    <row r="411" spans="1:71" ht="16" x14ac:dyDescent="0.2">
      <c r="A411" s="2"/>
      <c r="B411" s="2"/>
      <c r="C411" s="2"/>
      <c r="D411" s="4"/>
      <c r="E411" s="2"/>
      <c r="F411" s="2"/>
      <c r="G411" s="2"/>
      <c r="H411" s="2"/>
      <c r="I411" s="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</row>
    <row r="412" spans="1:71" ht="16" x14ac:dyDescent="0.2">
      <c r="A412" s="2"/>
      <c r="B412" s="2"/>
      <c r="C412" s="2"/>
      <c r="D412" s="4"/>
      <c r="E412" s="2"/>
      <c r="F412" s="2"/>
      <c r="G412" s="2"/>
      <c r="H412" s="2"/>
      <c r="I412" s="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</row>
    <row r="413" spans="1:71" ht="16" x14ac:dyDescent="0.2">
      <c r="A413" s="2"/>
      <c r="B413" s="2"/>
      <c r="C413" s="2"/>
      <c r="D413" s="4"/>
      <c r="E413" s="2"/>
      <c r="F413" s="2"/>
      <c r="G413" s="2"/>
      <c r="H413" s="2"/>
      <c r="I413" s="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</row>
    <row r="414" spans="1:71" ht="16" x14ac:dyDescent="0.2">
      <c r="A414" s="2"/>
      <c r="B414" s="2"/>
      <c r="C414" s="2"/>
      <c r="D414" s="4"/>
      <c r="E414" s="2"/>
      <c r="F414" s="2"/>
      <c r="G414" s="2"/>
      <c r="H414" s="2"/>
      <c r="I414" s="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</row>
    <row r="415" spans="1:71" ht="16" x14ac:dyDescent="0.2">
      <c r="A415" s="2"/>
      <c r="B415" s="2"/>
      <c r="C415" s="2"/>
      <c r="D415" s="4"/>
      <c r="E415" s="2"/>
      <c r="F415" s="2"/>
      <c r="G415" s="2"/>
      <c r="H415" s="2"/>
      <c r="I415" s="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</row>
    <row r="416" spans="1:71" ht="16" x14ac:dyDescent="0.2">
      <c r="A416" s="2"/>
      <c r="B416" s="2"/>
      <c r="C416" s="2"/>
      <c r="D416" s="4"/>
      <c r="E416" s="2"/>
      <c r="F416" s="2"/>
      <c r="G416" s="2"/>
      <c r="H416" s="2"/>
      <c r="I416" s="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</row>
    <row r="417" spans="1:71" ht="16" x14ac:dyDescent="0.2">
      <c r="A417" s="2"/>
      <c r="B417" s="2"/>
      <c r="C417" s="2"/>
      <c r="D417" s="4"/>
      <c r="E417" s="2"/>
      <c r="F417" s="2"/>
      <c r="G417" s="2"/>
      <c r="H417" s="2"/>
      <c r="I417" s="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</row>
    <row r="418" spans="1:71" ht="16" x14ac:dyDescent="0.2">
      <c r="A418" s="2"/>
      <c r="B418" s="2"/>
      <c r="C418" s="2"/>
      <c r="D418" s="4"/>
      <c r="E418" s="2"/>
      <c r="F418" s="2"/>
      <c r="G418" s="2"/>
      <c r="H418" s="2"/>
      <c r="I418" s="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</row>
    <row r="419" spans="1:71" ht="16" x14ac:dyDescent="0.2">
      <c r="A419" s="2"/>
      <c r="B419" s="2"/>
      <c r="C419" s="2"/>
      <c r="D419" s="4"/>
      <c r="E419" s="2"/>
      <c r="F419" s="2"/>
      <c r="G419" s="2"/>
      <c r="H419" s="2"/>
      <c r="I419" s="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</row>
    <row r="420" spans="1:71" ht="16" x14ac:dyDescent="0.2">
      <c r="A420" s="2"/>
      <c r="B420" s="2"/>
      <c r="C420" s="2"/>
      <c r="D420" s="4"/>
      <c r="E420" s="2"/>
      <c r="F420" s="2"/>
      <c r="G420" s="2"/>
      <c r="H420" s="2"/>
      <c r="I420" s="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</row>
    <row r="421" spans="1:71" ht="16" x14ac:dyDescent="0.2">
      <c r="A421" s="2"/>
      <c r="B421" s="2"/>
      <c r="C421" s="2"/>
      <c r="D421" s="4"/>
      <c r="E421" s="2"/>
      <c r="F421" s="2"/>
      <c r="G421" s="2"/>
      <c r="H421" s="2"/>
      <c r="I421" s="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</row>
    <row r="422" spans="1:71" ht="16" x14ac:dyDescent="0.2">
      <c r="A422" s="2"/>
      <c r="B422" s="2"/>
      <c r="C422" s="2"/>
      <c r="D422" s="4"/>
      <c r="E422" s="2"/>
      <c r="F422" s="2"/>
      <c r="G422" s="2"/>
      <c r="H422" s="2"/>
      <c r="I422" s="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</row>
    <row r="423" spans="1:71" ht="16" x14ac:dyDescent="0.2">
      <c r="A423" s="2"/>
      <c r="B423" s="2"/>
      <c r="C423" s="2"/>
      <c r="D423" s="4"/>
      <c r="E423" s="2"/>
      <c r="F423" s="2"/>
      <c r="G423" s="2"/>
      <c r="H423" s="2"/>
      <c r="I423" s="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</row>
    <row r="424" spans="1:71" ht="16" x14ac:dyDescent="0.2">
      <c r="A424" s="2"/>
      <c r="B424" s="2"/>
      <c r="C424" s="2"/>
      <c r="D424" s="4"/>
      <c r="E424" s="2"/>
      <c r="F424" s="2"/>
      <c r="G424" s="2"/>
      <c r="H424" s="2"/>
      <c r="I424" s="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</row>
    <row r="425" spans="1:71" ht="16" x14ac:dyDescent="0.2">
      <c r="A425" s="2"/>
      <c r="B425" s="2"/>
      <c r="C425" s="2"/>
      <c r="D425" s="4"/>
      <c r="E425" s="2"/>
      <c r="F425" s="2"/>
      <c r="G425" s="2"/>
      <c r="H425" s="2"/>
      <c r="I425" s="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</row>
    <row r="426" spans="1:71" ht="16" x14ac:dyDescent="0.2">
      <c r="A426" s="2"/>
      <c r="B426" s="2"/>
      <c r="C426" s="2"/>
      <c r="D426" s="4"/>
      <c r="E426" s="2"/>
      <c r="F426" s="2"/>
      <c r="G426" s="2"/>
      <c r="H426" s="2"/>
      <c r="I426" s="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</row>
    <row r="427" spans="1:71" ht="16" x14ac:dyDescent="0.2">
      <c r="A427" s="2"/>
      <c r="B427" s="2"/>
      <c r="C427" s="2"/>
      <c r="D427" s="4"/>
      <c r="E427" s="2"/>
      <c r="F427" s="2"/>
      <c r="G427" s="2"/>
      <c r="H427" s="2"/>
      <c r="I427" s="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</row>
    <row r="428" spans="1:71" ht="16" x14ac:dyDescent="0.2">
      <c r="A428" s="2"/>
      <c r="B428" s="2"/>
      <c r="C428" s="2"/>
      <c r="D428" s="4"/>
      <c r="E428" s="2"/>
      <c r="F428" s="2"/>
      <c r="G428" s="2"/>
      <c r="H428" s="2"/>
      <c r="I428" s="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</row>
    <row r="429" spans="1:71" ht="16" x14ac:dyDescent="0.2">
      <c r="A429" s="2"/>
      <c r="B429" s="2"/>
      <c r="C429" s="2"/>
      <c r="D429" s="4"/>
      <c r="E429" s="2"/>
      <c r="F429" s="2"/>
      <c r="G429" s="2"/>
      <c r="H429" s="2"/>
      <c r="I429" s="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</row>
    <row r="430" spans="1:71" ht="16" x14ac:dyDescent="0.2">
      <c r="A430" s="2"/>
      <c r="B430" s="2"/>
      <c r="C430" s="2"/>
      <c r="D430" s="4"/>
      <c r="E430" s="2"/>
      <c r="F430" s="2"/>
      <c r="G430" s="2"/>
      <c r="H430" s="2"/>
      <c r="I430" s="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</row>
    <row r="431" spans="1:71" ht="16" x14ac:dyDescent="0.2">
      <c r="A431" s="2"/>
      <c r="B431" s="2"/>
      <c r="C431" s="2"/>
      <c r="D431" s="4"/>
      <c r="E431" s="2"/>
      <c r="F431" s="2"/>
      <c r="G431" s="2"/>
      <c r="H431" s="2"/>
      <c r="I431" s="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</row>
    <row r="432" spans="1:71" ht="16" x14ac:dyDescent="0.2">
      <c r="A432" s="2"/>
      <c r="B432" s="2"/>
      <c r="C432" s="2"/>
      <c r="D432" s="4"/>
      <c r="E432" s="2"/>
      <c r="F432" s="2"/>
      <c r="G432" s="2"/>
      <c r="H432" s="2"/>
      <c r="I432" s="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</row>
    <row r="433" spans="1:71" ht="16" x14ac:dyDescent="0.2">
      <c r="A433" s="2"/>
      <c r="B433" s="2"/>
      <c r="C433" s="2"/>
      <c r="D433" s="4"/>
      <c r="E433" s="2"/>
      <c r="F433" s="2"/>
      <c r="G433" s="2"/>
      <c r="H433" s="2"/>
      <c r="I433" s="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</row>
    <row r="434" spans="1:71" ht="16" x14ac:dyDescent="0.2">
      <c r="A434" s="2"/>
      <c r="B434" s="2"/>
      <c r="C434" s="2"/>
      <c r="D434" s="4"/>
      <c r="E434" s="2"/>
      <c r="F434" s="2"/>
      <c r="G434" s="2"/>
      <c r="H434" s="2"/>
      <c r="I434" s="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</row>
    <row r="435" spans="1:71" ht="16" x14ac:dyDescent="0.2">
      <c r="A435" s="2"/>
      <c r="B435" s="2"/>
      <c r="C435" s="2"/>
      <c r="D435" s="4"/>
      <c r="E435" s="2"/>
      <c r="F435" s="2"/>
      <c r="G435" s="2"/>
      <c r="H435" s="2"/>
      <c r="I435" s="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</row>
    <row r="436" spans="1:71" ht="16" x14ac:dyDescent="0.2">
      <c r="A436" s="2"/>
      <c r="B436" s="2"/>
      <c r="C436" s="2"/>
      <c r="D436" s="4"/>
      <c r="E436" s="2"/>
      <c r="F436" s="2"/>
      <c r="G436" s="2"/>
      <c r="H436" s="2"/>
      <c r="I436" s="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</row>
    <row r="437" spans="1:71" ht="16" x14ac:dyDescent="0.2">
      <c r="A437" s="2"/>
      <c r="B437" s="2"/>
      <c r="C437" s="2"/>
      <c r="D437" s="4"/>
      <c r="E437" s="2"/>
      <c r="F437" s="2"/>
      <c r="G437" s="2"/>
      <c r="H437" s="2"/>
      <c r="I437" s="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</row>
    <row r="438" spans="1:71" ht="16" x14ac:dyDescent="0.2">
      <c r="A438" s="2"/>
      <c r="B438" s="2"/>
      <c r="C438" s="2"/>
      <c r="D438" s="4"/>
      <c r="E438" s="2"/>
      <c r="F438" s="2"/>
      <c r="G438" s="2"/>
      <c r="H438" s="2"/>
      <c r="I438" s="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</row>
    <row r="439" spans="1:71" ht="16" x14ac:dyDescent="0.2">
      <c r="A439" s="2"/>
      <c r="B439" s="2"/>
      <c r="C439" s="2"/>
      <c r="D439" s="4"/>
      <c r="E439" s="2"/>
      <c r="F439" s="2"/>
      <c r="G439" s="2"/>
      <c r="H439" s="2"/>
      <c r="I439" s="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</row>
    <row r="440" spans="1:71" ht="16" x14ac:dyDescent="0.2">
      <c r="A440" s="2"/>
      <c r="B440" s="2"/>
      <c r="C440" s="2"/>
      <c r="D440" s="4"/>
      <c r="E440" s="2"/>
      <c r="F440" s="2"/>
      <c r="G440" s="2"/>
      <c r="H440" s="2"/>
      <c r="I440" s="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</row>
    <row r="441" spans="1:71" ht="16" x14ac:dyDescent="0.2">
      <c r="A441" s="2"/>
      <c r="B441" s="2"/>
      <c r="C441" s="2"/>
      <c r="D441" s="4"/>
      <c r="E441" s="2"/>
      <c r="F441" s="2"/>
      <c r="G441" s="2"/>
      <c r="H441" s="2"/>
      <c r="I441" s="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</row>
    <row r="442" spans="1:71" ht="16" x14ac:dyDescent="0.2">
      <c r="A442" s="2"/>
      <c r="B442" s="2"/>
      <c r="C442" s="2"/>
      <c r="D442" s="4"/>
      <c r="E442" s="2"/>
      <c r="F442" s="2"/>
      <c r="G442" s="2"/>
      <c r="H442" s="2"/>
      <c r="I442" s="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</row>
    <row r="443" spans="1:71" ht="16" x14ac:dyDescent="0.2">
      <c r="A443" s="2"/>
      <c r="B443" s="2"/>
      <c r="C443" s="2"/>
      <c r="D443" s="4"/>
      <c r="E443" s="2"/>
      <c r="F443" s="2"/>
      <c r="G443" s="2"/>
      <c r="H443" s="2"/>
      <c r="I443" s="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</row>
    <row r="444" spans="1:71" ht="16" x14ac:dyDescent="0.2">
      <c r="A444" s="2"/>
      <c r="B444" s="2"/>
      <c r="C444" s="2"/>
      <c r="D444" s="4"/>
      <c r="E444" s="2"/>
      <c r="F444" s="2"/>
      <c r="G444" s="2"/>
      <c r="H444" s="2"/>
      <c r="I444" s="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</row>
    <row r="445" spans="1:71" ht="16" x14ac:dyDescent="0.2">
      <c r="A445" s="2"/>
      <c r="B445" s="2"/>
      <c r="C445" s="2"/>
      <c r="D445" s="4"/>
      <c r="E445" s="2"/>
      <c r="F445" s="2"/>
      <c r="G445" s="2"/>
      <c r="H445" s="2"/>
      <c r="I445" s="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</row>
    <row r="446" spans="1:71" ht="16" x14ac:dyDescent="0.2">
      <c r="A446" s="2"/>
      <c r="B446" s="2"/>
      <c r="C446" s="2"/>
      <c r="D446" s="4"/>
      <c r="E446" s="2"/>
      <c r="F446" s="2"/>
      <c r="G446" s="2"/>
      <c r="H446" s="2"/>
      <c r="I446" s="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</row>
    <row r="447" spans="1:71" ht="16" x14ac:dyDescent="0.2">
      <c r="A447" s="2"/>
      <c r="B447" s="2"/>
      <c r="C447" s="2"/>
      <c r="D447" s="4"/>
      <c r="E447" s="2"/>
      <c r="F447" s="2"/>
      <c r="G447" s="2"/>
      <c r="H447" s="2"/>
      <c r="I447" s="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</row>
    <row r="448" spans="1:71" ht="16" x14ac:dyDescent="0.2">
      <c r="A448" s="2"/>
      <c r="B448" s="2"/>
      <c r="C448" s="2"/>
      <c r="D448" s="4"/>
      <c r="E448" s="2"/>
      <c r="F448" s="2"/>
      <c r="G448" s="2"/>
      <c r="H448" s="2"/>
      <c r="I448" s="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</row>
    <row r="449" spans="1:71" ht="16" x14ac:dyDescent="0.2">
      <c r="A449" s="2"/>
      <c r="B449" s="2"/>
      <c r="C449" s="2"/>
      <c r="D449" s="4"/>
      <c r="E449" s="2"/>
      <c r="F449" s="2"/>
      <c r="G449" s="2"/>
      <c r="H449" s="2"/>
      <c r="I449" s="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</row>
    <row r="450" spans="1:71" ht="16" x14ac:dyDescent="0.2">
      <c r="A450" s="2"/>
      <c r="B450" s="2"/>
      <c r="C450" s="2"/>
      <c r="D450" s="4"/>
      <c r="E450" s="2"/>
      <c r="F450" s="2"/>
      <c r="G450" s="2"/>
      <c r="H450" s="2"/>
      <c r="I450" s="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</row>
    <row r="451" spans="1:71" ht="16" x14ac:dyDescent="0.2">
      <c r="A451" s="2"/>
      <c r="B451" s="2"/>
      <c r="C451" s="2"/>
      <c r="D451" s="4"/>
      <c r="E451" s="2"/>
      <c r="F451" s="2"/>
      <c r="G451" s="2"/>
      <c r="H451" s="2"/>
      <c r="I451" s="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</row>
    <row r="452" spans="1:71" ht="16" x14ac:dyDescent="0.2">
      <c r="A452" s="2"/>
      <c r="B452" s="2"/>
      <c r="C452" s="2"/>
      <c r="D452" s="4"/>
      <c r="E452" s="2"/>
      <c r="F452" s="2"/>
      <c r="G452" s="2"/>
      <c r="H452" s="2"/>
      <c r="I452" s="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</row>
    <row r="453" spans="1:71" ht="16" x14ac:dyDescent="0.2">
      <c r="A453" s="2"/>
      <c r="B453" s="2"/>
      <c r="C453" s="2"/>
      <c r="D453" s="4"/>
      <c r="E453" s="2"/>
      <c r="F453" s="2"/>
      <c r="G453" s="2"/>
      <c r="H453" s="2"/>
      <c r="I453" s="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</row>
    <row r="454" spans="1:71" ht="16" x14ac:dyDescent="0.2">
      <c r="A454" s="2"/>
      <c r="B454" s="2"/>
      <c r="C454" s="2"/>
      <c r="D454" s="4"/>
      <c r="E454" s="2"/>
      <c r="F454" s="2"/>
      <c r="G454" s="2"/>
      <c r="H454" s="2"/>
      <c r="I454" s="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</row>
    <row r="455" spans="1:71" ht="16" x14ac:dyDescent="0.2">
      <c r="A455" s="2"/>
      <c r="B455" s="2"/>
      <c r="C455" s="2"/>
      <c r="D455" s="4"/>
      <c r="E455" s="2"/>
      <c r="F455" s="2"/>
      <c r="G455" s="2"/>
      <c r="H455" s="2"/>
      <c r="I455" s="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</row>
    <row r="456" spans="1:71" ht="16" x14ac:dyDescent="0.2">
      <c r="A456" s="2"/>
      <c r="B456" s="2"/>
      <c r="C456" s="2"/>
      <c r="D456" s="4"/>
      <c r="E456" s="2"/>
      <c r="F456" s="2"/>
      <c r="G456" s="2"/>
      <c r="H456" s="2"/>
      <c r="I456" s="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</row>
    <row r="457" spans="1:71" ht="16" x14ac:dyDescent="0.2">
      <c r="A457" s="2"/>
      <c r="B457" s="2"/>
      <c r="C457" s="2"/>
      <c r="D457" s="4"/>
      <c r="E457" s="2"/>
      <c r="F457" s="2"/>
      <c r="G457" s="2"/>
      <c r="H457" s="2"/>
      <c r="I457" s="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</row>
    <row r="458" spans="1:71" ht="16" x14ac:dyDescent="0.2">
      <c r="A458" s="2"/>
      <c r="B458" s="2"/>
      <c r="C458" s="2"/>
      <c r="D458" s="4"/>
      <c r="E458" s="2"/>
      <c r="F458" s="2"/>
      <c r="G458" s="2"/>
      <c r="H458" s="2"/>
      <c r="I458" s="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</row>
    <row r="459" spans="1:71" ht="16" x14ac:dyDescent="0.2">
      <c r="A459" s="2"/>
      <c r="B459" s="2"/>
      <c r="C459" s="2"/>
      <c r="D459" s="4"/>
      <c r="E459" s="2"/>
      <c r="F459" s="2"/>
      <c r="G459" s="2"/>
      <c r="H459" s="2"/>
      <c r="I459" s="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</row>
    <row r="460" spans="1:71" ht="16" x14ac:dyDescent="0.2">
      <c r="A460" s="2"/>
      <c r="B460" s="2"/>
      <c r="C460" s="2"/>
      <c r="D460" s="4"/>
      <c r="E460" s="2"/>
      <c r="F460" s="2"/>
      <c r="G460" s="2"/>
      <c r="H460" s="2"/>
      <c r="I460" s="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</row>
    <row r="461" spans="1:71" ht="16" x14ac:dyDescent="0.2">
      <c r="A461" s="2"/>
      <c r="B461" s="2"/>
      <c r="C461" s="2"/>
      <c r="D461" s="4"/>
      <c r="E461" s="2"/>
      <c r="F461" s="2"/>
      <c r="G461" s="2"/>
      <c r="H461" s="2"/>
      <c r="I461" s="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</row>
    <row r="462" spans="1:71" ht="16" x14ac:dyDescent="0.2">
      <c r="A462" s="2"/>
      <c r="B462" s="2"/>
      <c r="C462" s="2"/>
      <c r="D462" s="4"/>
      <c r="E462" s="2"/>
      <c r="F462" s="2"/>
      <c r="G462" s="2"/>
      <c r="H462" s="2"/>
      <c r="I462" s="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</row>
    <row r="463" spans="1:71" ht="16" x14ac:dyDescent="0.2">
      <c r="A463" s="2"/>
      <c r="B463" s="2"/>
      <c r="C463" s="2"/>
      <c r="D463" s="4"/>
      <c r="E463" s="2"/>
      <c r="F463" s="2"/>
      <c r="G463" s="2"/>
      <c r="H463" s="2"/>
      <c r="I463" s="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</row>
    <row r="464" spans="1:71" ht="16" x14ac:dyDescent="0.2">
      <c r="A464" s="2"/>
      <c r="B464" s="2"/>
      <c r="C464" s="2"/>
      <c r="D464" s="4"/>
      <c r="E464" s="2"/>
      <c r="F464" s="2"/>
      <c r="G464" s="2"/>
      <c r="H464" s="2"/>
      <c r="I464" s="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</row>
    <row r="465" spans="1:71" ht="16" x14ac:dyDescent="0.2">
      <c r="A465" s="2"/>
      <c r="B465" s="2"/>
      <c r="C465" s="2"/>
      <c r="D465" s="4"/>
      <c r="E465" s="2"/>
      <c r="F465" s="2"/>
      <c r="G465" s="2"/>
      <c r="H465" s="2"/>
      <c r="I465" s="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</row>
    <row r="466" spans="1:71" ht="16" x14ac:dyDescent="0.2">
      <c r="A466" s="2"/>
      <c r="B466" s="2"/>
      <c r="C466" s="2"/>
      <c r="D466" s="4"/>
      <c r="E466" s="2"/>
      <c r="F466" s="2"/>
      <c r="G466" s="2"/>
      <c r="H466" s="2"/>
      <c r="I466" s="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</row>
    <row r="467" spans="1:71" ht="16" x14ac:dyDescent="0.2">
      <c r="A467" s="2"/>
      <c r="B467" s="2"/>
      <c r="C467" s="2"/>
      <c r="D467" s="4"/>
      <c r="E467" s="2"/>
      <c r="F467" s="2"/>
      <c r="G467" s="2"/>
      <c r="H467" s="2"/>
      <c r="I467" s="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</row>
    <row r="468" spans="1:71" ht="16" x14ac:dyDescent="0.2">
      <c r="A468" s="2"/>
      <c r="B468" s="2"/>
      <c r="C468" s="2"/>
      <c r="D468" s="4"/>
      <c r="E468" s="2"/>
      <c r="F468" s="2"/>
      <c r="G468" s="2"/>
      <c r="H468" s="2"/>
      <c r="I468" s="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</row>
    <row r="469" spans="1:71" ht="16" x14ac:dyDescent="0.2">
      <c r="A469" s="2"/>
      <c r="B469" s="2"/>
      <c r="C469" s="2"/>
      <c r="D469" s="4"/>
      <c r="E469" s="2"/>
      <c r="F469" s="2"/>
      <c r="G469" s="2"/>
      <c r="H469" s="2"/>
      <c r="I469" s="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</row>
    <row r="470" spans="1:71" ht="16" x14ac:dyDescent="0.2">
      <c r="A470" s="2"/>
      <c r="B470" s="2"/>
      <c r="C470" s="2"/>
      <c r="D470" s="4"/>
      <c r="E470" s="2"/>
      <c r="F470" s="2"/>
      <c r="G470" s="2"/>
      <c r="H470" s="2"/>
      <c r="I470" s="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</row>
    <row r="471" spans="1:71" ht="16" x14ac:dyDescent="0.2">
      <c r="A471" s="2"/>
      <c r="B471" s="2"/>
      <c r="C471" s="2"/>
      <c r="D471" s="4"/>
      <c r="E471" s="2"/>
      <c r="F471" s="2"/>
      <c r="G471" s="2"/>
      <c r="H471" s="2"/>
      <c r="I471" s="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</row>
    <row r="472" spans="1:71" ht="16" x14ac:dyDescent="0.2">
      <c r="A472" s="2"/>
      <c r="B472" s="2"/>
      <c r="C472" s="2"/>
      <c r="D472" s="4"/>
      <c r="E472" s="2"/>
      <c r="F472" s="2"/>
      <c r="G472" s="2"/>
      <c r="H472" s="2"/>
      <c r="I472" s="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</row>
    <row r="473" spans="1:71" ht="16" x14ac:dyDescent="0.2">
      <c r="A473" s="2"/>
      <c r="B473" s="2"/>
      <c r="C473" s="2"/>
      <c r="D473" s="4"/>
      <c r="E473" s="2"/>
      <c r="F473" s="2"/>
      <c r="G473" s="2"/>
      <c r="H473" s="2"/>
      <c r="I473" s="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</row>
    <row r="474" spans="1:71" ht="16" x14ac:dyDescent="0.2">
      <c r="A474" s="2"/>
      <c r="B474" s="2"/>
      <c r="C474" s="2"/>
      <c r="D474" s="4"/>
      <c r="E474" s="2"/>
      <c r="F474" s="2"/>
      <c r="G474" s="2"/>
      <c r="H474" s="2"/>
      <c r="I474" s="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</row>
    <row r="475" spans="1:71" ht="16" x14ac:dyDescent="0.2">
      <c r="A475" s="2"/>
      <c r="B475" s="2"/>
      <c r="C475" s="2"/>
      <c r="D475" s="4"/>
      <c r="E475" s="2"/>
      <c r="F475" s="2"/>
      <c r="G475" s="2"/>
      <c r="H475" s="2"/>
      <c r="I475" s="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</row>
    <row r="476" spans="1:71" ht="16" x14ac:dyDescent="0.2">
      <c r="A476" s="2"/>
      <c r="B476" s="2"/>
      <c r="C476" s="2"/>
      <c r="D476" s="4"/>
      <c r="E476" s="2"/>
      <c r="F476" s="2"/>
      <c r="G476" s="2"/>
      <c r="H476" s="2"/>
      <c r="I476" s="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</row>
    <row r="477" spans="1:71" ht="16" x14ac:dyDescent="0.2">
      <c r="A477" s="2"/>
      <c r="B477" s="2"/>
      <c r="C477" s="2"/>
      <c r="D477" s="4"/>
      <c r="E477" s="2"/>
      <c r="F477" s="2"/>
      <c r="G477" s="2"/>
      <c r="H477" s="2"/>
      <c r="I477" s="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</row>
    <row r="478" spans="1:71" ht="16" x14ac:dyDescent="0.2">
      <c r="A478" s="2"/>
      <c r="B478" s="2"/>
      <c r="C478" s="2"/>
      <c r="D478" s="4"/>
      <c r="E478" s="2"/>
      <c r="F478" s="2"/>
      <c r="G478" s="2"/>
      <c r="H478" s="2"/>
      <c r="I478" s="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</row>
    <row r="479" spans="1:71" ht="16" x14ac:dyDescent="0.2">
      <c r="A479" s="2"/>
      <c r="B479" s="2"/>
      <c r="C479" s="2"/>
      <c r="D479" s="4"/>
      <c r="E479" s="2"/>
      <c r="F479" s="2"/>
      <c r="G479" s="2"/>
      <c r="H479" s="2"/>
      <c r="I479" s="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</row>
    <row r="480" spans="1:71" ht="16" x14ac:dyDescent="0.2">
      <c r="A480" s="2"/>
      <c r="B480" s="2"/>
      <c r="C480" s="2"/>
      <c r="D480" s="4"/>
      <c r="E480" s="2"/>
      <c r="F480" s="2"/>
      <c r="G480" s="2"/>
      <c r="H480" s="2"/>
      <c r="I480" s="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</row>
    <row r="481" spans="1:71" ht="16" x14ac:dyDescent="0.2">
      <c r="A481" s="2"/>
      <c r="B481" s="2"/>
      <c r="C481" s="2"/>
      <c r="D481" s="4"/>
      <c r="E481" s="2"/>
      <c r="F481" s="2"/>
      <c r="G481" s="2"/>
      <c r="H481" s="2"/>
      <c r="I481" s="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</row>
    <row r="482" spans="1:71" ht="16" x14ac:dyDescent="0.2">
      <c r="A482" s="2"/>
      <c r="B482" s="2"/>
      <c r="C482" s="2"/>
      <c r="D482" s="4"/>
      <c r="E482" s="2"/>
      <c r="F482" s="2"/>
      <c r="G482" s="2"/>
      <c r="H482" s="2"/>
      <c r="I482" s="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</row>
    <row r="483" spans="1:71" ht="16" x14ac:dyDescent="0.2">
      <c r="A483" s="2"/>
      <c r="B483" s="2"/>
      <c r="C483" s="2"/>
      <c r="D483" s="4"/>
      <c r="E483" s="2"/>
      <c r="F483" s="2"/>
      <c r="G483" s="2"/>
      <c r="H483" s="2"/>
      <c r="I483" s="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</row>
    <row r="484" spans="1:71" ht="16" x14ac:dyDescent="0.2">
      <c r="A484" s="2"/>
      <c r="B484" s="2"/>
      <c r="C484" s="2"/>
      <c r="D484" s="4"/>
      <c r="E484" s="2"/>
      <c r="F484" s="2"/>
      <c r="G484" s="2"/>
      <c r="H484" s="2"/>
      <c r="I484" s="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</row>
    <row r="485" spans="1:71" ht="16" x14ac:dyDescent="0.2">
      <c r="A485" s="2"/>
      <c r="B485" s="2"/>
      <c r="C485" s="2"/>
      <c r="D485" s="4"/>
      <c r="E485" s="2"/>
      <c r="F485" s="2"/>
      <c r="G485" s="2"/>
      <c r="H485" s="2"/>
      <c r="I485" s="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</row>
    <row r="486" spans="1:71" ht="16" x14ac:dyDescent="0.2">
      <c r="A486" s="2"/>
      <c r="B486" s="2"/>
      <c r="C486" s="2"/>
      <c r="D486" s="4"/>
      <c r="E486" s="2"/>
      <c r="F486" s="2"/>
      <c r="G486" s="2"/>
      <c r="H486" s="2"/>
      <c r="I486" s="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</row>
    <row r="487" spans="1:71" ht="16" x14ac:dyDescent="0.2">
      <c r="A487" s="2"/>
      <c r="B487" s="2"/>
      <c r="C487" s="2"/>
      <c r="D487" s="4"/>
      <c r="E487" s="2"/>
      <c r="F487" s="2"/>
      <c r="G487" s="2"/>
      <c r="H487" s="2"/>
      <c r="I487" s="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</row>
    <row r="488" spans="1:71" ht="16" x14ac:dyDescent="0.2">
      <c r="A488" s="2"/>
      <c r="B488" s="2"/>
      <c r="C488" s="2"/>
      <c r="D488" s="4"/>
      <c r="E488" s="2"/>
      <c r="F488" s="2"/>
      <c r="G488" s="2"/>
      <c r="H488" s="2"/>
      <c r="I488" s="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</row>
    <row r="489" spans="1:71" ht="16" x14ac:dyDescent="0.2">
      <c r="A489" s="2"/>
      <c r="B489" s="2"/>
      <c r="C489" s="2"/>
      <c r="D489" s="4"/>
      <c r="E489" s="2"/>
      <c r="F489" s="2"/>
      <c r="G489" s="2"/>
      <c r="H489" s="2"/>
      <c r="I489" s="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</row>
    <row r="490" spans="1:71" ht="16" x14ac:dyDescent="0.2">
      <c r="A490" s="2"/>
      <c r="B490" s="2"/>
      <c r="C490" s="2"/>
      <c r="D490" s="4"/>
      <c r="E490" s="2"/>
      <c r="F490" s="2"/>
      <c r="G490" s="2"/>
      <c r="H490" s="2"/>
      <c r="I490" s="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</row>
    <row r="491" spans="1:71" ht="16" x14ac:dyDescent="0.2">
      <c r="A491" s="2"/>
      <c r="B491" s="2"/>
      <c r="C491" s="2"/>
      <c r="D491" s="4"/>
      <c r="E491" s="2"/>
      <c r="F491" s="2"/>
      <c r="G491" s="2"/>
      <c r="H491" s="2"/>
      <c r="I491" s="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</row>
    <row r="492" spans="1:71" ht="16" x14ac:dyDescent="0.2">
      <c r="A492" s="2"/>
      <c r="B492" s="2"/>
      <c r="C492" s="2"/>
      <c r="D492" s="4"/>
      <c r="E492" s="2"/>
      <c r="F492" s="2"/>
      <c r="G492" s="2"/>
      <c r="H492" s="2"/>
      <c r="I492" s="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</row>
    <row r="493" spans="1:71" ht="16" x14ac:dyDescent="0.2">
      <c r="A493" s="2"/>
      <c r="B493" s="2"/>
      <c r="C493" s="2"/>
      <c r="D493" s="4"/>
      <c r="E493" s="2"/>
      <c r="F493" s="2"/>
      <c r="G493" s="2"/>
      <c r="H493" s="2"/>
      <c r="I493" s="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</row>
    <row r="494" spans="1:71" ht="16" x14ac:dyDescent="0.2">
      <c r="A494" s="2"/>
      <c r="B494" s="2"/>
      <c r="C494" s="2"/>
      <c r="D494" s="4"/>
      <c r="E494" s="2"/>
      <c r="F494" s="2"/>
      <c r="G494" s="2"/>
      <c r="H494" s="2"/>
      <c r="I494" s="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</row>
    <row r="495" spans="1:71" ht="16" x14ac:dyDescent="0.2">
      <c r="A495" s="2"/>
      <c r="B495" s="2"/>
      <c r="C495" s="2"/>
      <c r="D495" s="4"/>
      <c r="E495" s="2"/>
      <c r="F495" s="2"/>
      <c r="G495" s="2"/>
      <c r="H495" s="2"/>
      <c r="I495" s="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</row>
    <row r="496" spans="1:71" ht="16" x14ac:dyDescent="0.2">
      <c r="A496" s="2"/>
      <c r="B496" s="2"/>
      <c r="C496" s="2"/>
      <c r="D496" s="4"/>
      <c r="E496" s="2"/>
      <c r="F496" s="2"/>
      <c r="G496" s="2"/>
      <c r="H496" s="2"/>
      <c r="I496" s="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</row>
    <row r="497" spans="1:71" ht="16" x14ac:dyDescent="0.2">
      <c r="A497" s="2"/>
      <c r="B497" s="2"/>
      <c r="C497" s="2"/>
      <c r="D497" s="4"/>
      <c r="E497" s="2"/>
      <c r="F497" s="2"/>
      <c r="G497" s="2"/>
      <c r="H497" s="2"/>
      <c r="I497" s="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</row>
    <row r="498" spans="1:71" ht="16" x14ac:dyDescent="0.2">
      <c r="A498" s="2"/>
      <c r="B498" s="2"/>
      <c r="C498" s="2"/>
      <c r="D498" s="4"/>
      <c r="E498" s="2"/>
      <c r="F498" s="2"/>
      <c r="G498" s="2"/>
      <c r="H498" s="2"/>
      <c r="I498" s="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</row>
    <row r="499" spans="1:71" ht="16" x14ac:dyDescent="0.2">
      <c r="A499" s="2"/>
      <c r="B499" s="2"/>
      <c r="C499" s="2"/>
      <c r="D499" s="4"/>
      <c r="E499" s="2"/>
      <c r="F499" s="2"/>
      <c r="G499" s="2"/>
      <c r="H499" s="2"/>
      <c r="I499" s="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</row>
    <row r="500" spans="1:71" ht="16" x14ac:dyDescent="0.2">
      <c r="A500" s="2"/>
      <c r="B500" s="2"/>
      <c r="C500" s="2"/>
      <c r="D500" s="4"/>
      <c r="E500" s="2"/>
      <c r="F500" s="2"/>
      <c r="G500" s="2"/>
      <c r="H500" s="2"/>
      <c r="I500" s="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</row>
    <row r="501" spans="1:71" ht="16" x14ac:dyDescent="0.2">
      <c r="A501" s="2"/>
      <c r="B501" s="2"/>
      <c r="C501" s="2"/>
      <c r="D501" s="4"/>
      <c r="E501" s="2"/>
      <c r="F501" s="2"/>
      <c r="G501" s="2"/>
      <c r="H501" s="2"/>
      <c r="I501" s="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</row>
    <row r="502" spans="1:71" ht="16" x14ac:dyDescent="0.2">
      <c r="A502" s="2"/>
      <c r="B502" s="2"/>
      <c r="C502" s="2"/>
      <c r="D502" s="4"/>
      <c r="E502" s="2"/>
      <c r="F502" s="2"/>
      <c r="G502" s="2"/>
      <c r="H502" s="2"/>
      <c r="I502" s="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</row>
    <row r="503" spans="1:71" ht="16" x14ac:dyDescent="0.2">
      <c r="A503" s="2"/>
      <c r="B503" s="2"/>
      <c r="C503" s="2"/>
      <c r="D503" s="4"/>
      <c r="E503" s="2"/>
      <c r="F503" s="2"/>
      <c r="G503" s="2"/>
      <c r="H503" s="2"/>
      <c r="I503" s="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</row>
    <row r="504" spans="1:71" ht="16" x14ac:dyDescent="0.2">
      <c r="A504" s="2"/>
      <c r="B504" s="2"/>
      <c r="C504" s="2"/>
      <c r="D504" s="4"/>
      <c r="E504" s="2"/>
      <c r="F504" s="2"/>
      <c r="G504" s="2"/>
      <c r="H504" s="2"/>
      <c r="I504" s="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</row>
    <row r="505" spans="1:71" ht="16" x14ac:dyDescent="0.2">
      <c r="A505" s="2"/>
      <c r="B505" s="2"/>
      <c r="C505" s="2"/>
      <c r="D505" s="4"/>
      <c r="E505" s="2"/>
      <c r="F505" s="2"/>
      <c r="G505" s="2"/>
      <c r="H505" s="2"/>
      <c r="I505" s="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</row>
    <row r="506" spans="1:71" ht="16" x14ac:dyDescent="0.2">
      <c r="A506" s="2"/>
      <c r="B506" s="2"/>
      <c r="C506" s="2"/>
      <c r="D506" s="4"/>
      <c r="E506" s="2"/>
      <c r="F506" s="2"/>
      <c r="G506" s="2"/>
      <c r="H506" s="2"/>
      <c r="I506" s="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</row>
    <row r="507" spans="1:71" ht="16" x14ac:dyDescent="0.2">
      <c r="A507" s="2"/>
      <c r="B507" s="2"/>
      <c r="C507" s="2"/>
      <c r="D507" s="4"/>
      <c r="E507" s="2"/>
      <c r="F507" s="2"/>
      <c r="G507" s="2"/>
      <c r="H507" s="2"/>
      <c r="I507" s="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</row>
    <row r="508" spans="1:71" ht="16" x14ac:dyDescent="0.2">
      <c r="A508" s="2"/>
      <c r="B508" s="2"/>
      <c r="C508" s="2"/>
      <c r="D508" s="4"/>
      <c r="E508" s="2"/>
      <c r="F508" s="2"/>
      <c r="G508" s="2"/>
      <c r="H508" s="2"/>
      <c r="I508" s="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</row>
    <row r="509" spans="1:71" ht="16" x14ac:dyDescent="0.2">
      <c r="A509" s="2"/>
      <c r="B509" s="2"/>
      <c r="C509" s="2"/>
      <c r="D509" s="4"/>
      <c r="E509" s="2"/>
      <c r="F509" s="2"/>
      <c r="G509" s="2"/>
      <c r="H509" s="2"/>
      <c r="I509" s="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</row>
    <row r="510" spans="1:71" ht="16" x14ac:dyDescent="0.2">
      <c r="A510" s="2"/>
      <c r="B510" s="2"/>
      <c r="C510" s="2"/>
      <c r="D510" s="4"/>
      <c r="E510" s="2"/>
      <c r="F510" s="2"/>
      <c r="G510" s="2"/>
      <c r="H510" s="2"/>
      <c r="I510" s="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</row>
    <row r="511" spans="1:71" ht="16" x14ac:dyDescent="0.2">
      <c r="A511" s="2"/>
      <c r="B511" s="2"/>
      <c r="C511" s="2"/>
      <c r="D511" s="4"/>
      <c r="E511" s="2"/>
      <c r="F511" s="2"/>
      <c r="G511" s="2"/>
      <c r="H511" s="2"/>
      <c r="I511" s="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</row>
    <row r="512" spans="1:71" ht="16" x14ac:dyDescent="0.2">
      <c r="A512" s="2"/>
      <c r="B512" s="2"/>
      <c r="C512" s="2"/>
      <c r="D512" s="4"/>
      <c r="E512" s="2"/>
      <c r="F512" s="2"/>
      <c r="G512" s="2"/>
      <c r="H512" s="2"/>
      <c r="I512" s="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</row>
    <row r="513" spans="1:71" ht="16" x14ac:dyDescent="0.2">
      <c r="A513" s="2"/>
      <c r="B513" s="2"/>
      <c r="C513" s="2"/>
      <c r="D513" s="4"/>
      <c r="E513" s="2"/>
      <c r="F513" s="2"/>
      <c r="G513" s="2"/>
      <c r="H513" s="2"/>
      <c r="I513" s="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</row>
    <row r="514" spans="1:71" ht="16" x14ac:dyDescent="0.2">
      <c r="A514" s="2"/>
      <c r="B514" s="2"/>
      <c r="C514" s="2"/>
      <c r="D514" s="4"/>
      <c r="E514" s="2"/>
      <c r="F514" s="2"/>
      <c r="G514" s="2"/>
      <c r="H514" s="2"/>
      <c r="I514" s="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</row>
    <row r="515" spans="1:71" ht="16" x14ac:dyDescent="0.2">
      <c r="A515" s="2"/>
      <c r="B515" s="2"/>
      <c r="C515" s="2"/>
      <c r="D515" s="4"/>
      <c r="E515" s="2"/>
      <c r="F515" s="2"/>
      <c r="G515" s="2"/>
      <c r="H515" s="2"/>
      <c r="I515" s="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</row>
    <row r="516" spans="1:71" ht="16" x14ac:dyDescent="0.2">
      <c r="A516" s="2"/>
      <c r="B516" s="2"/>
      <c r="C516" s="2"/>
      <c r="D516" s="4"/>
      <c r="E516" s="2"/>
      <c r="F516" s="2"/>
      <c r="G516" s="2"/>
      <c r="H516" s="2"/>
      <c r="I516" s="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</row>
    <row r="517" spans="1:71" ht="16" x14ac:dyDescent="0.2">
      <c r="A517" s="2"/>
      <c r="B517" s="2"/>
      <c r="C517" s="2"/>
      <c r="D517" s="4"/>
      <c r="E517" s="2"/>
      <c r="F517" s="2"/>
      <c r="G517" s="2"/>
      <c r="H517" s="2"/>
      <c r="I517" s="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</row>
    <row r="518" spans="1:71" ht="16" x14ac:dyDescent="0.2">
      <c r="A518" s="2"/>
      <c r="B518" s="2"/>
      <c r="C518" s="2"/>
      <c r="D518" s="4"/>
      <c r="E518" s="2"/>
      <c r="F518" s="2"/>
      <c r="G518" s="2"/>
      <c r="H518" s="2"/>
      <c r="I518" s="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</row>
    <row r="519" spans="1:71" ht="16" x14ac:dyDescent="0.2">
      <c r="A519" s="2"/>
      <c r="B519" s="2"/>
      <c r="C519" s="2"/>
      <c r="D519" s="4"/>
      <c r="E519" s="2"/>
      <c r="F519" s="2"/>
      <c r="G519" s="2"/>
      <c r="H519" s="2"/>
      <c r="I519" s="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</row>
    <row r="520" spans="1:71" ht="16" x14ac:dyDescent="0.2">
      <c r="A520" s="2"/>
      <c r="B520" s="2"/>
      <c r="C520" s="2"/>
      <c r="D520" s="4"/>
      <c r="E520" s="2"/>
      <c r="F520" s="2"/>
      <c r="G520" s="2"/>
      <c r="H520" s="2"/>
      <c r="I520" s="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</row>
    <row r="521" spans="1:71" ht="16" x14ac:dyDescent="0.2">
      <c r="A521" s="2"/>
      <c r="B521" s="2"/>
      <c r="C521" s="2"/>
      <c r="D521" s="4"/>
      <c r="E521" s="2"/>
      <c r="F521" s="2"/>
      <c r="G521" s="2"/>
      <c r="H521" s="2"/>
      <c r="I521" s="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</row>
    <row r="522" spans="1:71" ht="16" x14ac:dyDescent="0.2">
      <c r="A522" s="2"/>
      <c r="B522" s="2"/>
      <c r="C522" s="2"/>
      <c r="D522" s="4"/>
      <c r="E522" s="2"/>
      <c r="F522" s="2"/>
      <c r="G522" s="2"/>
      <c r="H522" s="2"/>
      <c r="I522" s="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</row>
    <row r="523" spans="1:71" ht="16" x14ac:dyDescent="0.2">
      <c r="A523" s="2"/>
      <c r="B523" s="2"/>
      <c r="C523" s="2"/>
      <c r="D523" s="4"/>
      <c r="E523" s="2"/>
      <c r="F523" s="2"/>
      <c r="G523" s="2"/>
      <c r="H523" s="2"/>
      <c r="I523" s="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</row>
    <row r="524" spans="1:71" ht="16" x14ac:dyDescent="0.2">
      <c r="A524" s="2"/>
      <c r="B524" s="2"/>
      <c r="C524" s="2"/>
      <c r="D524" s="4"/>
      <c r="E524" s="2"/>
      <c r="F524" s="2"/>
      <c r="G524" s="2"/>
      <c r="H524" s="2"/>
      <c r="I524" s="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</row>
    <row r="525" spans="1:71" ht="16" x14ac:dyDescent="0.2">
      <c r="A525" s="2"/>
      <c r="B525" s="2"/>
      <c r="C525" s="2"/>
      <c r="D525" s="4"/>
      <c r="E525" s="2"/>
      <c r="F525" s="2"/>
      <c r="G525" s="2"/>
      <c r="H525" s="2"/>
      <c r="I525" s="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</row>
    <row r="526" spans="1:71" ht="16" x14ac:dyDescent="0.2">
      <c r="A526" s="2"/>
      <c r="B526" s="2"/>
      <c r="C526" s="2"/>
      <c r="D526" s="4"/>
      <c r="E526" s="2"/>
      <c r="F526" s="2"/>
      <c r="G526" s="2"/>
      <c r="H526" s="2"/>
      <c r="I526" s="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</row>
    <row r="527" spans="1:71" ht="16" x14ac:dyDescent="0.2">
      <c r="A527" s="2"/>
      <c r="B527" s="2"/>
      <c r="C527" s="2"/>
      <c r="D527" s="4"/>
      <c r="E527" s="2"/>
      <c r="F527" s="2"/>
      <c r="G527" s="2"/>
      <c r="H527" s="2"/>
      <c r="I527" s="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</row>
    <row r="528" spans="1:71" ht="16" x14ac:dyDescent="0.2">
      <c r="A528" s="2"/>
      <c r="B528" s="2"/>
      <c r="C528" s="2"/>
      <c r="D528" s="4"/>
      <c r="E528" s="2"/>
      <c r="F528" s="2"/>
      <c r="G528" s="2"/>
      <c r="H528" s="2"/>
      <c r="I528" s="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</row>
    <row r="529" spans="1:71" ht="16" x14ac:dyDescent="0.2">
      <c r="A529" s="2"/>
      <c r="B529" s="2"/>
      <c r="C529" s="2"/>
      <c r="D529" s="4"/>
      <c r="E529" s="2"/>
      <c r="F529" s="2"/>
      <c r="G529" s="2"/>
      <c r="H529" s="2"/>
      <c r="I529" s="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</row>
    <row r="530" spans="1:71" ht="16" x14ac:dyDescent="0.2">
      <c r="A530" s="2"/>
      <c r="B530" s="2"/>
      <c r="C530" s="2"/>
      <c r="D530" s="4"/>
      <c r="E530" s="2"/>
      <c r="F530" s="2"/>
      <c r="G530" s="2"/>
      <c r="H530" s="2"/>
      <c r="I530" s="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</row>
    <row r="531" spans="1:71" ht="16" x14ac:dyDescent="0.2">
      <c r="A531" s="2"/>
      <c r="B531" s="2"/>
      <c r="C531" s="2"/>
      <c r="D531" s="4"/>
      <c r="E531" s="2"/>
      <c r="F531" s="2"/>
      <c r="G531" s="2"/>
      <c r="H531" s="2"/>
      <c r="I531" s="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</row>
    <row r="532" spans="1:71" ht="16" x14ac:dyDescent="0.2">
      <c r="A532" s="2"/>
      <c r="B532" s="2"/>
      <c r="C532" s="2"/>
      <c r="D532" s="4"/>
      <c r="E532" s="2"/>
      <c r="F532" s="2"/>
      <c r="G532" s="2"/>
      <c r="H532" s="2"/>
      <c r="I532" s="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</row>
    <row r="533" spans="1:71" ht="16" x14ac:dyDescent="0.2">
      <c r="A533" s="2"/>
      <c r="B533" s="2"/>
      <c r="C533" s="2"/>
      <c r="D533" s="4"/>
      <c r="E533" s="2"/>
      <c r="F533" s="2"/>
      <c r="G533" s="2"/>
      <c r="H533" s="2"/>
      <c r="I533" s="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</row>
    <row r="534" spans="1:71" ht="16" x14ac:dyDescent="0.2">
      <c r="A534" s="2"/>
      <c r="B534" s="2"/>
      <c r="C534" s="2"/>
      <c r="D534" s="4"/>
      <c r="E534" s="2"/>
      <c r="F534" s="2"/>
      <c r="G534" s="2"/>
      <c r="H534" s="2"/>
      <c r="I534" s="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</row>
    <row r="535" spans="1:71" ht="16" x14ac:dyDescent="0.2">
      <c r="A535" s="2"/>
      <c r="B535" s="2"/>
      <c r="C535" s="2"/>
      <c r="D535" s="4"/>
      <c r="E535" s="2"/>
      <c r="F535" s="2"/>
      <c r="G535" s="2"/>
      <c r="H535" s="2"/>
      <c r="I535" s="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</row>
    <row r="536" spans="1:71" ht="16" x14ac:dyDescent="0.2">
      <c r="A536" s="2"/>
      <c r="B536" s="2"/>
      <c r="C536" s="2"/>
      <c r="D536" s="4"/>
      <c r="E536" s="2"/>
      <c r="F536" s="2"/>
      <c r="G536" s="2"/>
      <c r="H536" s="2"/>
      <c r="I536" s="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</row>
    <row r="537" spans="1:71" ht="16" x14ac:dyDescent="0.2">
      <c r="A537" s="2"/>
      <c r="B537" s="2"/>
      <c r="C537" s="2"/>
      <c r="D537" s="4"/>
      <c r="E537" s="2"/>
      <c r="F537" s="2"/>
      <c r="G537" s="2"/>
      <c r="H537" s="2"/>
      <c r="I537" s="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</row>
    <row r="538" spans="1:71" ht="16" x14ac:dyDescent="0.2">
      <c r="A538" s="2"/>
      <c r="B538" s="2"/>
      <c r="C538" s="2"/>
      <c r="D538" s="4"/>
      <c r="E538" s="2"/>
      <c r="F538" s="2"/>
      <c r="G538" s="2"/>
      <c r="H538" s="2"/>
      <c r="I538" s="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</row>
    <row r="539" spans="1:71" ht="16" x14ac:dyDescent="0.2">
      <c r="A539" s="2"/>
      <c r="B539" s="2"/>
      <c r="C539" s="2"/>
      <c r="D539" s="4"/>
      <c r="E539" s="2"/>
      <c r="F539" s="2"/>
      <c r="G539" s="2"/>
      <c r="H539" s="2"/>
      <c r="I539" s="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</row>
    <row r="540" spans="1:71" ht="16" x14ac:dyDescent="0.2">
      <c r="A540" s="2"/>
      <c r="B540" s="2"/>
      <c r="C540" s="2"/>
      <c r="D540" s="4"/>
      <c r="E540" s="2"/>
      <c r="F540" s="2"/>
      <c r="G540" s="2"/>
      <c r="H540" s="2"/>
      <c r="I540" s="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</row>
    <row r="541" spans="1:71" ht="16" x14ac:dyDescent="0.2">
      <c r="A541" s="2"/>
      <c r="B541" s="2"/>
      <c r="C541" s="2"/>
      <c r="D541" s="4"/>
      <c r="E541" s="2"/>
      <c r="F541" s="2"/>
      <c r="G541" s="2"/>
      <c r="H541" s="2"/>
      <c r="I541" s="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</row>
    <row r="542" spans="1:71" ht="16" x14ac:dyDescent="0.2">
      <c r="A542" s="2"/>
      <c r="B542" s="2"/>
      <c r="C542" s="2"/>
      <c r="D542" s="4"/>
      <c r="E542" s="2"/>
      <c r="F542" s="2"/>
      <c r="G542" s="2"/>
      <c r="H542" s="2"/>
      <c r="I542" s="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</row>
    <row r="543" spans="1:71" ht="16" x14ac:dyDescent="0.2">
      <c r="A543" s="2"/>
      <c r="B543" s="2"/>
      <c r="C543" s="2"/>
      <c r="D543" s="4"/>
      <c r="E543" s="2"/>
      <c r="F543" s="2"/>
      <c r="G543" s="2"/>
      <c r="H543" s="2"/>
      <c r="I543" s="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</row>
    <row r="544" spans="1:71" ht="16" x14ac:dyDescent="0.2">
      <c r="A544" s="2"/>
      <c r="B544" s="2"/>
      <c r="C544" s="2"/>
      <c r="D544" s="4"/>
      <c r="E544" s="2"/>
      <c r="F544" s="2"/>
      <c r="G544" s="2"/>
      <c r="H544" s="2"/>
      <c r="I544" s="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</row>
    <row r="545" spans="1:71" ht="16" x14ac:dyDescent="0.2">
      <c r="A545" s="2"/>
      <c r="B545" s="2"/>
      <c r="C545" s="2"/>
      <c r="D545" s="4"/>
      <c r="E545" s="2"/>
      <c r="F545" s="2"/>
      <c r="G545" s="2"/>
      <c r="H545" s="2"/>
      <c r="I545" s="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</row>
    <row r="546" spans="1:71" ht="16" x14ac:dyDescent="0.2">
      <c r="A546" s="2"/>
      <c r="B546" s="2"/>
      <c r="C546" s="2"/>
      <c r="D546" s="4"/>
      <c r="E546" s="2"/>
      <c r="F546" s="2"/>
      <c r="G546" s="2"/>
      <c r="H546" s="2"/>
      <c r="I546" s="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</row>
    <row r="547" spans="1:71" ht="16" x14ac:dyDescent="0.2">
      <c r="A547" s="2"/>
      <c r="B547" s="2"/>
      <c r="C547" s="2"/>
      <c r="D547" s="4"/>
      <c r="E547" s="2"/>
      <c r="F547" s="2"/>
      <c r="G547" s="2"/>
      <c r="H547" s="2"/>
      <c r="I547" s="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</row>
    <row r="548" spans="1:71" ht="16" x14ac:dyDescent="0.2">
      <c r="A548" s="2"/>
      <c r="B548" s="2"/>
      <c r="C548" s="2"/>
      <c r="D548" s="4"/>
      <c r="E548" s="2"/>
      <c r="F548" s="2"/>
      <c r="G548" s="2"/>
      <c r="H548" s="2"/>
      <c r="I548" s="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</row>
    <row r="549" spans="1:71" ht="16" x14ac:dyDescent="0.2">
      <c r="A549" s="2"/>
      <c r="B549" s="2"/>
      <c r="C549" s="2"/>
      <c r="D549" s="4"/>
      <c r="E549" s="2"/>
      <c r="F549" s="2"/>
      <c r="G549" s="2"/>
      <c r="H549" s="2"/>
      <c r="I549" s="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</row>
    <row r="550" spans="1:71" ht="16" x14ac:dyDescent="0.2">
      <c r="A550" s="2"/>
      <c r="B550" s="2"/>
      <c r="C550" s="2"/>
      <c r="D550" s="4"/>
      <c r="E550" s="2"/>
      <c r="F550" s="2"/>
      <c r="G550" s="2"/>
      <c r="H550" s="2"/>
      <c r="I550" s="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</row>
    <row r="551" spans="1:71" ht="16" x14ac:dyDescent="0.2">
      <c r="A551" s="2"/>
      <c r="B551" s="2"/>
      <c r="C551" s="2"/>
      <c r="D551" s="4"/>
      <c r="E551" s="2"/>
      <c r="F551" s="2"/>
      <c r="G551" s="2"/>
      <c r="H551" s="2"/>
      <c r="I551" s="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</row>
    <row r="552" spans="1:71" ht="16" x14ac:dyDescent="0.2">
      <c r="A552" s="2"/>
      <c r="B552" s="2"/>
      <c r="C552" s="2"/>
      <c r="D552" s="4"/>
      <c r="E552" s="2"/>
      <c r="F552" s="2"/>
      <c r="G552" s="2"/>
      <c r="H552" s="2"/>
      <c r="I552" s="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</row>
    <row r="553" spans="1:71" ht="16" x14ac:dyDescent="0.2">
      <c r="A553" s="2"/>
      <c r="B553" s="2"/>
      <c r="C553" s="2"/>
      <c r="D553" s="4"/>
      <c r="E553" s="2"/>
      <c r="F553" s="2"/>
      <c r="G553" s="2"/>
      <c r="H553" s="2"/>
      <c r="I553" s="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</row>
    <row r="554" spans="1:71" ht="16" x14ac:dyDescent="0.2">
      <c r="A554" s="2"/>
      <c r="B554" s="2"/>
      <c r="C554" s="2"/>
      <c r="D554" s="4"/>
      <c r="E554" s="2"/>
      <c r="F554" s="2"/>
      <c r="G554" s="2"/>
      <c r="H554" s="2"/>
      <c r="I554" s="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</row>
    <row r="555" spans="1:71" ht="16" x14ac:dyDescent="0.2">
      <c r="A555" s="2"/>
      <c r="B555" s="2"/>
      <c r="C555" s="2"/>
      <c r="D555" s="4"/>
      <c r="E555" s="2"/>
      <c r="F555" s="2"/>
      <c r="G555" s="2"/>
      <c r="H555" s="2"/>
      <c r="I555" s="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</row>
    <row r="556" spans="1:71" ht="16" x14ac:dyDescent="0.2">
      <c r="A556" s="2"/>
      <c r="B556" s="2"/>
      <c r="C556" s="2"/>
      <c r="D556" s="4"/>
      <c r="E556" s="2"/>
      <c r="F556" s="2"/>
      <c r="G556" s="2"/>
      <c r="H556" s="2"/>
      <c r="I556" s="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</row>
    <row r="557" spans="1:71" ht="16" x14ac:dyDescent="0.2">
      <c r="A557" s="2"/>
      <c r="B557" s="2"/>
      <c r="C557" s="2"/>
      <c r="D557" s="4"/>
      <c r="E557" s="2"/>
      <c r="F557" s="2"/>
      <c r="G557" s="2"/>
      <c r="H557" s="2"/>
      <c r="I557" s="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</row>
    <row r="558" spans="1:71" ht="16" x14ac:dyDescent="0.2">
      <c r="A558" s="2"/>
      <c r="B558" s="2"/>
      <c r="C558" s="2"/>
      <c r="D558" s="4"/>
      <c r="E558" s="2"/>
      <c r="F558" s="2"/>
      <c r="G558" s="2"/>
      <c r="H558" s="2"/>
      <c r="I558" s="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</row>
    <row r="559" spans="1:71" ht="16" x14ac:dyDescent="0.2">
      <c r="A559" s="2"/>
      <c r="B559" s="2"/>
      <c r="C559" s="2"/>
      <c r="D559" s="4"/>
      <c r="E559" s="2"/>
      <c r="F559" s="2"/>
      <c r="G559" s="2"/>
      <c r="H559" s="2"/>
      <c r="I559" s="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</row>
    <row r="560" spans="1:71" ht="16" x14ac:dyDescent="0.2">
      <c r="A560" s="2"/>
      <c r="B560" s="2"/>
      <c r="C560" s="2"/>
      <c r="D560" s="4"/>
      <c r="E560" s="2"/>
      <c r="F560" s="2"/>
      <c r="G560" s="2"/>
      <c r="H560" s="2"/>
      <c r="I560" s="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</row>
    <row r="561" spans="1:71" ht="16" x14ac:dyDescent="0.2">
      <c r="A561" s="2"/>
      <c r="B561" s="2"/>
      <c r="C561" s="2"/>
      <c r="D561" s="4"/>
      <c r="E561" s="2"/>
      <c r="F561" s="2"/>
      <c r="G561" s="2"/>
      <c r="H561" s="2"/>
      <c r="I561" s="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</row>
    <row r="562" spans="1:71" ht="16" x14ac:dyDescent="0.2">
      <c r="A562" s="2"/>
      <c r="B562" s="2"/>
      <c r="C562" s="2"/>
      <c r="D562" s="4"/>
      <c r="E562" s="2"/>
      <c r="F562" s="2"/>
      <c r="G562" s="2"/>
      <c r="H562" s="2"/>
      <c r="I562" s="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</row>
    <row r="563" spans="1:71" ht="16" x14ac:dyDescent="0.2">
      <c r="A563" s="2"/>
      <c r="B563" s="2"/>
      <c r="C563" s="2"/>
      <c r="D563" s="4"/>
      <c r="E563" s="2"/>
      <c r="F563" s="2"/>
      <c r="G563" s="2"/>
      <c r="H563" s="2"/>
      <c r="I563" s="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</row>
    <row r="564" spans="1:71" ht="16" x14ac:dyDescent="0.2">
      <c r="A564" s="2"/>
      <c r="B564" s="2"/>
      <c r="C564" s="2"/>
      <c r="D564" s="4"/>
      <c r="E564" s="2"/>
      <c r="F564" s="2"/>
      <c r="G564" s="2"/>
      <c r="H564" s="2"/>
      <c r="I564" s="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</row>
    <row r="565" spans="1:71" ht="16" x14ac:dyDescent="0.2">
      <c r="A565" s="2"/>
      <c r="B565" s="2"/>
      <c r="C565" s="2"/>
      <c r="D565" s="4"/>
      <c r="E565" s="2"/>
      <c r="F565" s="2"/>
      <c r="G565" s="2"/>
      <c r="H565" s="2"/>
      <c r="I565" s="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</row>
    <row r="566" spans="1:71" ht="16" x14ac:dyDescent="0.2">
      <c r="A566" s="2"/>
      <c r="B566" s="2"/>
      <c r="C566" s="2"/>
      <c r="D566" s="4"/>
      <c r="E566" s="2"/>
      <c r="F566" s="2"/>
      <c r="G566" s="2"/>
      <c r="H566" s="2"/>
      <c r="I566" s="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</row>
    <row r="567" spans="1:71" ht="16" x14ac:dyDescent="0.2">
      <c r="A567" s="2"/>
      <c r="B567" s="2"/>
      <c r="C567" s="2"/>
      <c r="D567" s="4"/>
      <c r="E567" s="2"/>
      <c r="F567" s="2"/>
      <c r="G567" s="2"/>
      <c r="H567" s="2"/>
      <c r="I567" s="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</row>
    <row r="568" spans="1:71" ht="16" x14ac:dyDescent="0.2">
      <c r="A568" s="2"/>
      <c r="B568" s="2"/>
      <c r="C568" s="2"/>
      <c r="D568" s="4"/>
      <c r="E568" s="2"/>
      <c r="F568" s="2"/>
      <c r="G568" s="2"/>
      <c r="H568" s="2"/>
      <c r="I568" s="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</row>
    <row r="569" spans="1:71" ht="16" x14ac:dyDescent="0.2">
      <c r="A569" s="2"/>
      <c r="B569" s="2"/>
      <c r="C569" s="2"/>
      <c r="D569" s="4"/>
      <c r="E569" s="2"/>
      <c r="F569" s="2"/>
      <c r="G569" s="2"/>
      <c r="H569" s="2"/>
      <c r="I569" s="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</row>
    <row r="570" spans="1:71" ht="16" x14ac:dyDescent="0.2">
      <c r="A570" s="2"/>
      <c r="B570" s="2"/>
      <c r="C570" s="2"/>
      <c r="D570" s="4"/>
      <c r="E570" s="2"/>
      <c r="F570" s="2"/>
      <c r="G570" s="2"/>
      <c r="H570" s="2"/>
      <c r="I570" s="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</row>
    <row r="571" spans="1:71" ht="16" x14ac:dyDescent="0.2">
      <c r="A571" s="2"/>
      <c r="B571" s="2"/>
      <c r="C571" s="2"/>
      <c r="D571" s="4"/>
      <c r="E571" s="2"/>
      <c r="F571" s="2"/>
      <c r="G571" s="2"/>
      <c r="H571" s="2"/>
      <c r="I571" s="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</row>
    <row r="572" spans="1:71" ht="16" x14ac:dyDescent="0.2">
      <c r="A572" s="2"/>
      <c r="B572" s="2"/>
      <c r="C572" s="2"/>
      <c r="D572" s="4"/>
      <c r="E572" s="2"/>
      <c r="F572" s="2"/>
      <c r="G572" s="2"/>
      <c r="H572" s="2"/>
      <c r="I572" s="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</row>
    <row r="573" spans="1:71" ht="16" x14ac:dyDescent="0.2">
      <c r="A573" s="2"/>
      <c r="B573" s="2"/>
      <c r="C573" s="2"/>
      <c r="D573" s="4"/>
      <c r="E573" s="2"/>
      <c r="F573" s="2"/>
      <c r="G573" s="2"/>
      <c r="H573" s="2"/>
      <c r="I573" s="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</row>
    <row r="574" spans="1:71" ht="16" x14ac:dyDescent="0.2">
      <c r="A574" s="2"/>
      <c r="B574" s="2"/>
      <c r="C574" s="2"/>
      <c r="D574" s="4"/>
      <c r="E574" s="2"/>
      <c r="F574" s="2"/>
      <c r="G574" s="2"/>
      <c r="H574" s="2"/>
      <c r="I574" s="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</row>
    <row r="575" spans="1:71" ht="16" x14ac:dyDescent="0.2">
      <c r="A575" s="2"/>
      <c r="B575" s="2"/>
      <c r="C575" s="2"/>
      <c r="D575" s="4"/>
      <c r="E575" s="2"/>
      <c r="F575" s="2"/>
      <c r="G575" s="2"/>
      <c r="H575" s="2"/>
      <c r="I575" s="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</row>
    <row r="576" spans="1:71" ht="16" x14ac:dyDescent="0.2">
      <c r="A576" s="2"/>
      <c r="B576" s="2"/>
      <c r="C576" s="2"/>
      <c r="D576" s="4"/>
      <c r="E576" s="2"/>
      <c r="F576" s="2"/>
      <c r="G576" s="2"/>
      <c r="H576" s="2"/>
      <c r="I576" s="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</row>
    <row r="577" spans="1:71" ht="16" x14ac:dyDescent="0.2">
      <c r="A577" s="2"/>
      <c r="B577" s="2"/>
      <c r="C577" s="2"/>
      <c r="D577" s="4"/>
      <c r="E577" s="2"/>
      <c r="F577" s="2"/>
      <c r="G577" s="2"/>
      <c r="H577" s="2"/>
      <c r="I577" s="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</row>
    <row r="578" spans="1:71" ht="16" x14ac:dyDescent="0.2">
      <c r="A578" s="2"/>
      <c r="B578" s="2"/>
      <c r="C578" s="2"/>
      <c r="D578" s="4"/>
      <c r="E578" s="2"/>
      <c r="F578" s="2"/>
      <c r="G578" s="2"/>
      <c r="H578" s="2"/>
      <c r="I578" s="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</row>
    <row r="579" spans="1:71" ht="16" x14ac:dyDescent="0.2">
      <c r="A579" s="2"/>
      <c r="B579" s="2"/>
      <c r="C579" s="2"/>
      <c r="D579" s="4"/>
      <c r="E579" s="2"/>
      <c r="F579" s="2"/>
      <c r="G579" s="2"/>
      <c r="H579" s="2"/>
      <c r="I579" s="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</row>
    <row r="580" spans="1:71" ht="16" x14ac:dyDescent="0.2">
      <c r="A580" s="2"/>
      <c r="B580" s="2"/>
      <c r="C580" s="2"/>
      <c r="D580" s="4"/>
      <c r="E580" s="2"/>
      <c r="F580" s="2"/>
      <c r="G580" s="2"/>
      <c r="H580" s="2"/>
      <c r="I580" s="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</row>
    <row r="581" spans="1:71" ht="16" x14ac:dyDescent="0.2">
      <c r="A581" s="2"/>
      <c r="B581" s="2"/>
      <c r="C581" s="2"/>
      <c r="D581" s="4"/>
      <c r="E581" s="2"/>
      <c r="F581" s="2"/>
      <c r="G581" s="2"/>
      <c r="H581" s="2"/>
      <c r="I581" s="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</row>
    <row r="582" spans="1:71" ht="16" x14ac:dyDescent="0.2">
      <c r="A582" s="2"/>
      <c r="B582" s="2"/>
      <c r="C582" s="2"/>
      <c r="D582" s="4"/>
      <c r="E582" s="2"/>
      <c r="F582" s="2"/>
      <c r="G582" s="2"/>
      <c r="H582" s="2"/>
      <c r="I582" s="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</row>
    <row r="583" spans="1:71" ht="16" x14ac:dyDescent="0.2">
      <c r="A583" s="2"/>
      <c r="B583" s="2"/>
      <c r="C583" s="2"/>
      <c r="D583" s="4"/>
      <c r="E583" s="2"/>
      <c r="F583" s="2"/>
      <c r="G583" s="2"/>
      <c r="H583" s="2"/>
      <c r="I583" s="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</row>
    <row r="584" spans="1:71" ht="16" x14ac:dyDescent="0.2">
      <c r="A584" s="2"/>
      <c r="B584" s="2"/>
      <c r="C584" s="2"/>
      <c r="D584" s="4"/>
      <c r="E584" s="2"/>
      <c r="F584" s="2"/>
      <c r="G584" s="2"/>
      <c r="H584" s="2"/>
      <c r="I584" s="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</row>
    <row r="585" spans="1:71" ht="16" x14ac:dyDescent="0.2">
      <c r="A585" s="2"/>
      <c r="B585" s="2"/>
      <c r="C585" s="2"/>
      <c r="D585" s="4"/>
      <c r="E585" s="2"/>
      <c r="F585" s="2"/>
      <c r="G585" s="2"/>
      <c r="H585" s="2"/>
      <c r="I585" s="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</row>
    <row r="586" spans="1:71" ht="16" x14ac:dyDescent="0.2">
      <c r="A586" s="2"/>
      <c r="B586" s="2"/>
      <c r="C586" s="2"/>
      <c r="D586" s="4"/>
      <c r="E586" s="2"/>
      <c r="F586" s="2"/>
      <c r="G586" s="2"/>
      <c r="H586" s="2"/>
      <c r="I586" s="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</row>
    <row r="587" spans="1:71" ht="16" x14ac:dyDescent="0.2">
      <c r="A587" s="2"/>
      <c r="B587" s="2"/>
      <c r="C587" s="2"/>
      <c r="D587" s="4"/>
      <c r="E587" s="2"/>
      <c r="F587" s="2"/>
      <c r="G587" s="2"/>
      <c r="H587" s="2"/>
      <c r="I587" s="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</row>
    <row r="588" spans="1:71" ht="16" x14ac:dyDescent="0.2">
      <c r="A588" s="2"/>
      <c r="B588" s="2"/>
      <c r="C588" s="2"/>
      <c r="D588" s="4"/>
      <c r="E588" s="2"/>
      <c r="F588" s="2"/>
      <c r="G588" s="2"/>
      <c r="H588" s="2"/>
      <c r="I588" s="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</row>
    <row r="589" spans="1:71" ht="16" x14ac:dyDescent="0.2">
      <c r="A589" s="2"/>
      <c r="B589" s="2"/>
      <c r="C589" s="2"/>
      <c r="D589" s="4"/>
      <c r="E589" s="2"/>
      <c r="F589" s="2"/>
      <c r="G589" s="2"/>
      <c r="H589" s="2"/>
      <c r="I589" s="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</row>
    <row r="590" spans="1:71" ht="16" x14ac:dyDescent="0.2">
      <c r="A590" s="2"/>
      <c r="B590" s="2"/>
      <c r="C590" s="2"/>
      <c r="D590" s="4"/>
      <c r="E590" s="2"/>
      <c r="F590" s="2"/>
      <c r="G590" s="2"/>
      <c r="H590" s="2"/>
      <c r="I590" s="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</row>
    <row r="591" spans="1:71" ht="16" x14ac:dyDescent="0.2">
      <c r="A591" s="2"/>
      <c r="B591" s="2"/>
      <c r="C591" s="2"/>
      <c r="D591" s="4"/>
      <c r="E591" s="2"/>
      <c r="F591" s="2"/>
      <c r="G591" s="2"/>
      <c r="H591" s="2"/>
      <c r="I591" s="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</row>
    <row r="592" spans="1:71" ht="16" x14ac:dyDescent="0.2">
      <c r="A592" s="2"/>
      <c r="B592" s="2"/>
      <c r="C592" s="2"/>
      <c r="D592" s="4"/>
      <c r="E592" s="2"/>
      <c r="F592" s="2"/>
      <c r="G592" s="2"/>
      <c r="H592" s="2"/>
      <c r="I592" s="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</row>
    <row r="593" spans="1:71" ht="16" x14ac:dyDescent="0.2">
      <c r="A593" s="2"/>
      <c r="B593" s="2"/>
      <c r="C593" s="2"/>
      <c r="D593" s="4"/>
      <c r="E593" s="2"/>
      <c r="F593" s="2"/>
      <c r="G593" s="2"/>
      <c r="H593" s="2"/>
      <c r="I593" s="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</row>
    <row r="594" spans="1:71" ht="16" x14ac:dyDescent="0.2">
      <c r="A594" s="2"/>
      <c r="B594" s="2"/>
      <c r="C594" s="2"/>
      <c r="D594" s="4"/>
      <c r="E594" s="2"/>
      <c r="F594" s="2"/>
      <c r="G594" s="2"/>
      <c r="H594" s="2"/>
      <c r="I594" s="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</row>
    <row r="595" spans="1:71" ht="16" x14ac:dyDescent="0.2">
      <c r="A595" s="2"/>
      <c r="B595" s="2"/>
      <c r="C595" s="2"/>
      <c r="D595" s="4"/>
      <c r="E595" s="2"/>
      <c r="F595" s="2"/>
      <c r="G595" s="2"/>
      <c r="H595" s="2"/>
      <c r="I595" s="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</row>
    <row r="596" spans="1:71" ht="16" x14ac:dyDescent="0.2">
      <c r="A596" s="2"/>
      <c r="B596" s="2"/>
      <c r="C596" s="2"/>
      <c r="D596" s="4"/>
      <c r="E596" s="2"/>
      <c r="F596" s="2"/>
      <c r="G596" s="2"/>
      <c r="H596" s="2"/>
      <c r="I596" s="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</row>
    <row r="597" spans="1:71" ht="16" x14ac:dyDescent="0.2">
      <c r="A597" s="2"/>
      <c r="B597" s="2"/>
      <c r="C597" s="2"/>
      <c r="D597" s="4"/>
      <c r="E597" s="2"/>
      <c r="F597" s="2"/>
      <c r="G597" s="2"/>
      <c r="H597" s="2"/>
      <c r="I597" s="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</row>
    <row r="598" spans="1:71" ht="16" x14ac:dyDescent="0.2">
      <c r="A598" s="2"/>
      <c r="B598" s="2"/>
      <c r="C598" s="2"/>
      <c r="D598" s="4"/>
      <c r="E598" s="2"/>
      <c r="F598" s="2"/>
      <c r="G598" s="2"/>
      <c r="H598" s="2"/>
      <c r="I598" s="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</row>
    <row r="599" spans="1:71" ht="16" x14ac:dyDescent="0.2">
      <c r="A599" s="2"/>
      <c r="B599" s="2"/>
      <c r="C599" s="2"/>
      <c r="D599" s="4"/>
      <c r="E599" s="2"/>
      <c r="F599" s="2"/>
      <c r="G599" s="2"/>
      <c r="H599" s="2"/>
      <c r="I599" s="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</row>
    <row r="600" spans="1:71" ht="16" x14ac:dyDescent="0.2">
      <c r="A600" s="2"/>
      <c r="B600" s="2"/>
      <c r="C600" s="2"/>
      <c r="D600" s="4"/>
      <c r="E600" s="2"/>
      <c r="F600" s="2"/>
      <c r="G600" s="2"/>
      <c r="H600" s="2"/>
      <c r="I600" s="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</row>
    <row r="601" spans="1:71" ht="16" x14ac:dyDescent="0.2">
      <c r="A601" s="2"/>
      <c r="B601" s="2"/>
      <c r="C601" s="2"/>
      <c r="D601" s="4"/>
      <c r="E601" s="2"/>
      <c r="F601" s="2"/>
      <c r="G601" s="2"/>
      <c r="H601" s="2"/>
      <c r="I601" s="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</row>
    <row r="602" spans="1:71" ht="16" x14ac:dyDescent="0.2">
      <c r="A602" s="2"/>
      <c r="B602" s="2"/>
      <c r="C602" s="2"/>
      <c r="D602" s="4"/>
      <c r="E602" s="2"/>
      <c r="F602" s="2"/>
      <c r="G602" s="2"/>
      <c r="H602" s="2"/>
      <c r="I602" s="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</row>
    <row r="603" spans="1:71" ht="16" x14ac:dyDescent="0.2">
      <c r="A603" s="2"/>
      <c r="B603" s="2"/>
      <c r="C603" s="2"/>
      <c r="D603" s="4"/>
      <c r="E603" s="2"/>
      <c r="F603" s="2"/>
      <c r="G603" s="2"/>
      <c r="H603" s="2"/>
      <c r="I603" s="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</row>
    <row r="604" spans="1:71" ht="16" x14ac:dyDescent="0.2">
      <c r="A604" s="2"/>
      <c r="B604" s="2"/>
      <c r="C604" s="2"/>
      <c r="D604" s="4"/>
      <c r="E604" s="2"/>
      <c r="F604" s="2"/>
      <c r="G604" s="2"/>
      <c r="H604" s="2"/>
      <c r="I604" s="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</row>
    <row r="605" spans="1:71" ht="16" x14ac:dyDescent="0.2">
      <c r="A605" s="2"/>
      <c r="B605" s="2"/>
      <c r="C605" s="2"/>
      <c r="D605" s="4"/>
      <c r="E605" s="2"/>
      <c r="F605" s="2"/>
      <c r="G605" s="2"/>
      <c r="H605" s="2"/>
      <c r="I605" s="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</row>
    <row r="606" spans="1:71" ht="16" x14ac:dyDescent="0.2">
      <c r="A606" s="2"/>
      <c r="B606" s="2"/>
      <c r="C606" s="2"/>
      <c r="D606" s="4"/>
      <c r="E606" s="2"/>
      <c r="F606" s="2"/>
      <c r="G606" s="2"/>
      <c r="H606" s="2"/>
      <c r="I606" s="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</row>
    <row r="607" spans="1:71" ht="16" x14ac:dyDescent="0.2">
      <c r="A607" s="2"/>
      <c r="B607" s="2"/>
      <c r="C607" s="2"/>
      <c r="D607" s="4"/>
      <c r="E607" s="2"/>
      <c r="F607" s="2"/>
      <c r="G607" s="2"/>
      <c r="H607" s="2"/>
      <c r="I607" s="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</row>
    <row r="608" spans="1:71" ht="16" x14ac:dyDescent="0.2">
      <c r="A608" s="2"/>
      <c r="B608" s="2"/>
      <c r="C608" s="2"/>
      <c r="D608" s="4"/>
      <c r="E608" s="2"/>
      <c r="F608" s="2"/>
      <c r="G608" s="2"/>
      <c r="H608" s="2"/>
      <c r="I608" s="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</row>
    <row r="609" spans="1:71" ht="16" x14ac:dyDescent="0.2">
      <c r="A609" s="2"/>
      <c r="B609" s="2"/>
      <c r="C609" s="2"/>
      <c r="D609" s="4"/>
      <c r="E609" s="2"/>
      <c r="F609" s="2"/>
      <c r="G609" s="2"/>
      <c r="H609" s="2"/>
      <c r="I609" s="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</row>
    <row r="610" spans="1:71" ht="16" x14ac:dyDescent="0.2">
      <c r="A610" s="2"/>
      <c r="B610" s="2"/>
      <c r="C610" s="2"/>
      <c r="D610" s="4"/>
      <c r="E610" s="2"/>
      <c r="F610" s="2"/>
      <c r="G610" s="2"/>
      <c r="H610" s="2"/>
      <c r="I610" s="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</row>
    <row r="611" spans="1:71" ht="16" x14ac:dyDescent="0.2">
      <c r="A611" s="2"/>
      <c r="B611" s="2"/>
      <c r="C611" s="2"/>
      <c r="D611" s="4"/>
      <c r="E611" s="2"/>
      <c r="F611" s="2"/>
      <c r="G611" s="2"/>
      <c r="H611" s="2"/>
      <c r="I611" s="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</row>
    <row r="612" spans="1:71" ht="16" x14ac:dyDescent="0.2">
      <c r="A612" s="2"/>
      <c r="B612" s="2"/>
      <c r="C612" s="2"/>
      <c r="D612" s="4"/>
      <c r="E612" s="2"/>
      <c r="F612" s="2"/>
      <c r="G612" s="2"/>
      <c r="H612" s="2"/>
      <c r="I612" s="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</row>
    <row r="613" spans="1:71" ht="16" x14ac:dyDescent="0.2">
      <c r="A613" s="2"/>
      <c r="B613" s="2"/>
      <c r="C613" s="2"/>
      <c r="D613" s="4"/>
      <c r="E613" s="2"/>
      <c r="F613" s="2"/>
      <c r="G613" s="2"/>
      <c r="H613" s="2"/>
      <c r="I613" s="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</row>
    <row r="614" spans="1:71" ht="16" x14ac:dyDescent="0.2">
      <c r="A614" s="2"/>
      <c r="B614" s="2"/>
      <c r="C614" s="2"/>
      <c r="D614" s="4"/>
      <c r="E614" s="2"/>
      <c r="F614" s="2"/>
      <c r="G614" s="2"/>
      <c r="H614" s="2"/>
      <c r="I614" s="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</row>
    <row r="615" spans="1:71" ht="16" x14ac:dyDescent="0.2">
      <c r="A615" s="2"/>
      <c r="B615" s="2"/>
      <c r="C615" s="2"/>
      <c r="D615" s="4"/>
      <c r="E615" s="2"/>
      <c r="F615" s="2"/>
      <c r="G615" s="2"/>
      <c r="H615" s="2"/>
      <c r="I615" s="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</row>
    <row r="616" spans="1:71" ht="16" x14ac:dyDescent="0.2">
      <c r="A616" s="2"/>
      <c r="B616" s="2"/>
      <c r="C616" s="2"/>
      <c r="D616" s="4"/>
      <c r="E616" s="2"/>
      <c r="F616" s="2"/>
      <c r="G616" s="2"/>
      <c r="H616" s="2"/>
      <c r="I616" s="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</row>
    <row r="617" spans="1:71" ht="16" x14ac:dyDescent="0.2">
      <c r="A617" s="2"/>
      <c r="B617" s="2"/>
      <c r="C617" s="2"/>
      <c r="D617" s="4"/>
      <c r="E617" s="2"/>
      <c r="F617" s="2"/>
      <c r="G617" s="2"/>
      <c r="H617" s="2"/>
      <c r="I617" s="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</row>
    <row r="618" spans="1:71" ht="16" x14ac:dyDescent="0.2">
      <c r="A618" s="2"/>
      <c r="B618" s="2"/>
      <c r="C618" s="2"/>
      <c r="D618" s="4"/>
      <c r="E618" s="2"/>
      <c r="F618" s="2"/>
      <c r="G618" s="2"/>
      <c r="H618" s="2"/>
      <c r="I618" s="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</row>
    <row r="619" spans="1:71" ht="16" x14ac:dyDescent="0.2">
      <c r="A619" s="2"/>
      <c r="B619" s="2"/>
      <c r="C619" s="2"/>
      <c r="D619" s="4"/>
      <c r="E619" s="2"/>
      <c r="F619" s="2"/>
      <c r="G619" s="2"/>
      <c r="H619" s="2"/>
      <c r="I619" s="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</row>
    <row r="620" spans="1:71" ht="16" x14ac:dyDescent="0.2">
      <c r="A620" s="2"/>
      <c r="B620" s="2"/>
      <c r="C620" s="2"/>
      <c r="D620" s="4"/>
      <c r="E620" s="2"/>
      <c r="F620" s="2"/>
      <c r="G620" s="2"/>
      <c r="H620" s="2"/>
      <c r="I620" s="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</row>
    <row r="621" spans="1:71" ht="16" x14ac:dyDescent="0.2">
      <c r="A621" s="2"/>
      <c r="B621" s="2"/>
      <c r="C621" s="2"/>
      <c r="D621" s="4"/>
      <c r="E621" s="2"/>
      <c r="F621" s="2"/>
      <c r="G621" s="2"/>
      <c r="H621" s="2"/>
      <c r="I621" s="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</row>
    <row r="622" spans="1:71" ht="16" x14ac:dyDescent="0.2">
      <c r="A622" s="2"/>
      <c r="B622" s="2"/>
      <c r="C622" s="2"/>
      <c r="D622" s="4"/>
      <c r="E622" s="2"/>
      <c r="F622" s="2"/>
      <c r="G622" s="2"/>
      <c r="H622" s="2"/>
      <c r="I622" s="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</row>
    <row r="623" spans="1:71" ht="16" x14ac:dyDescent="0.2">
      <c r="A623" s="2"/>
      <c r="B623" s="2"/>
      <c r="C623" s="2"/>
      <c r="D623" s="4"/>
      <c r="E623" s="2"/>
      <c r="F623" s="2"/>
      <c r="G623" s="2"/>
      <c r="H623" s="2"/>
      <c r="I623" s="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</row>
    <row r="624" spans="1:71" ht="16" x14ac:dyDescent="0.2">
      <c r="A624" s="2"/>
      <c r="B624" s="2"/>
      <c r="C624" s="2"/>
      <c r="D624" s="4"/>
      <c r="E624" s="2"/>
      <c r="F624" s="2"/>
      <c r="G624" s="2"/>
      <c r="H624" s="2"/>
      <c r="I624" s="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</row>
    <row r="625" spans="1:71" ht="16" x14ac:dyDescent="0.2">
      <c r="A625" s="2"/>
      <c r="B625" s="2"/>
      <c r="C625" s="2"/>
      <c r="D625" s="4"/>
      <c r="E625" s="2"/>
      <c r="F625" s="2"/>
      <c r="G625" s="2"/>
      <c r="H625" s="2"/>
      <c r="I625" s="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</row>
    <row r="626" spans="1:71" ht="16" x14ac:dyDescent="0.2">
      <c r="A626" s="2"/>
      <c r="B626" s="2"/>
      <c r="C626" s="2"/>
      <c r="D626" s="4"/>
      <c r="E626" s="2"/>
      <c r="F626" s="2"/>
      <c r="G626" s="2"/>
      <c r="H626" s="2"/>
      <c r="I626" s="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</row>
    <row r="627" spans="1:71" ht="16" x14ac:dyDescent="0.2">
      <c r="A627" s="2"/>
      <c r="B627" s="2"/>
      <c r="C627" s="2"/>
      <c r="D627" s="4"/>
      <c r="E627" s="2"/>
      <c r="F627" s="2"/>
      <c r="G627" s="2"/>
      <c r="H627" s="2"/>
      <c r="I627" s="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</row>
    <row r="628" spans="1:71" ht="16" x14ac:dyDescent="0.2">
      <c r="A628" s="2"/>
      <c r="B628" s="2"/>
      <c r="C628" s="2"/>
      <c r="D628" s="4"/>
      <c r="E628" s="2"/>
      <c r="F628" s="2"/>
      <c r="G628" s="2"/>
      <c r="H628" s="2"/>
      <c r="I628" s="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</row>
    <row r="629" spans="1:71" ht="16" x14ac:dyDescent="0.2">
      <c r="A629" s="2"/>
      <c r="B629" s="2"/>
      <c r="C629" s="2"/>
      <c r="D629" s="4"/>
      <c r="E629" s="2"/>
      <c r="F629" s="2"/>
      <c r="G629" s="2"/>
      <c r="H629" s="2"/>
      <c r="I629" s="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</row>
    <row r="630" spans="1:71" ht="16" x14ac:dyDescent="0.2">
      <c r="A630" s="2"/>
      <c r="B630" s="2"/>
      <c r="C630" s="2"/>
      <c r="D630" s="4"/>
      <c r="E630" s="2"/>
      <c r="F630" s="2"/>
      <c r="G630" s="2"/>
      <c r="H630" s="2"/>
      <c r="I630" s="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</row>
    <row r="631" spans="1:71" ht="16" x14ac:dyDescent="0.2">
      <c r="A631" s="2"/>
      <c r="B631" s="2"/>
      <c r="C631" s="2"/>
      <c r="D631" s="4"/>
      <c r="E631" s="2"/>
      <c r="F631" s="2"/>
      <c r="G631" s="2"/>
      <c r="H631" s="2"/>
      <c r="I631" s="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</row>
    <row r="632" spans="1:71" ht="16" x14ac:dyDescent="0.2">
      <c r="A632" s="2"/>
      <c r="B632" s="2"/>
      <c r="C632" s="2"/>
      <c r="D632" s="4"/>
      <c r="E632" s="2"/>
      <c r="F632" s="2"/>
      <c r="G632" s="2"/>
      <c r="H632" s="2"/>
      <c r="I632" s="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</row>
    <row r="633" spans="1:71" ht="16" x14ac:dyDescent="0.2">
      <c r="A633" s="2"/>
      <c r="B633" s="2"/>
      <c r="C633" s="2"/>
      <c r="D633" s="4"/>
      <c r="E633" s="2"/>
      <c r="F633" s="2"/>
      <c r="G633" s="2"/>
      <c r="H633" s="2"/>
      <c r="I633" s="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</row>
    <row r="634" spans="1:71" ht="16" x14ac:dyDescent="0.2">
      <c r="A634" s="2"/>
      <c r="B634" s="2"/>
      <c r="C634" s="2"/>
      <c r="D634" s="4"/>
      <c r="E634" s="2"/>
      <c r="F634" s="2"/>
      <c r="G634" s="2"/>
      <c r="H634" s="2"/>
      <c r="I634" s="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</row>
    <row r="635" spans="1:71" ht="16" x14ac:dyDescent="0.2">
      <c r="A635" s="2"/>
      <c r="B635" s="2"/>
      <c r="C635" s="2"/>
      <c r="D635" s="4"/>
      <c r="E635" s="2"/>
      <c r="F635" s="2"/>
      <c r="G635" s="2"/>
      <c r="H635" s="2"/>
      <c r="I635" s="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</row>
    <row r="636" spans="1:71" ht="16" x14ac:dyDescent="0.2">
      <c r="A636" s="2"/>
      <c r="B636" s="2"/>
      <c r="C636" s="2"/>
      <c r="D636" s="4"/>
      <c r="E636" s="2"/>
      <c r="F636" s="2"/>
      <c r="G636" s="2"/>
      <c r="H636" s="2"/>
      <c r="I636" s="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</row>
    <row r="637" spans="1:71" ht="16" x14ac:dyDescent="0.2">
      <c r="A637" s="2"/>
      <c r="B637" s="2"/>
      <c r="C637" s="2"/>
      <c r="D637" s="4"/>
      <c r="E637" s="2"/>
      <c r="F637" s="2"/>
      <c r="G637" s="2"/>
      <c r="H637" s="2"/>
      <c r="I637" s="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</row>
    <row r="638" spans="1:71" ht="16" x14ac:dyDescent="0.2">
      <c r="A638" s="2"/>
      <c r="B638" s="2"/>
      <c r="C638" s="2"/>
      <c r="D638" s="4"/>
      <c r="E638" s="2"/>
      <c r="F638" s="2"/>
      <c r="G638" s="2"/>
      <c r="H638" s="2"/>
      <c r="I638" s="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</row>
    <row r="639" spans="1:71" ht="16" x14ac:dyDescent="0.2">
      <c r="A639" s="2"/>
      <c r="B639" s="2"/>
      <c r="C639" s="2"/>
      <c r="D639" s="4"/>
      <c r="E639" s="2"/>
      <c r="F639" s="2"/>
      <c r="G639" s="2"/>
      <c r="H639" s="2"/>
      <c r="I639" s="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</row>
    <row r="640" spans="1:71" ht="16" x14ac:dyDescent="0.2">
      <c r="A640" s="2"/>
      <c r="B640" s="2"/>
      <c r="C640" s="2"/>
      <c r="D640" s="4"/>
      <c r="E640" s="2"/>
      <c r="F640" s="2"/>
      <c r="G640" s="2"/>
      <c r="H640" s="2"/>
      <c r="I640" s="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</row>
    <row r="641" spans="1:71" ht="16" x14ac:dyDescent="0.2">
      <c r="A641" s="2"/>
      <c r="B641" s="2"/>
      <c r="C641" s="2"/>
      <c r="D641" s="4"/>
      <c r="E641" s="2"/>
      <c r="F641" s="2"/>
      <c r="G641" s="2"/>
      <c r="H641" s="2"/>
      <c r="I641" s="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</row>
    <row r="642" spans="1:71" ht="16" x14ac:dyDescent="0.2">
      <c r="A642" s="2"/>
      <c r="B642" s="2"/>
      <c r="C642" s="2"/>
      <c r="D642" s="4"/>
      <c r="E642" s="2"/>
      <c r="F642" s="2"/>
      <c r="G642" s="2"/>
      <c r="H642" s="2"/>
      <c r="I642" s="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</row>
    <row r="643" spans="1:71" ht="16" x14ac:dyDescent="0.2">
      <c r="A643" s="2"/>
      <c r="B643" s="2"/>
      <c r="C643" s="2"/>
      <c r="D643" s="4"/>
      <c r="E643" s="2"/>
      <c r="F643" s="2"/>
      <c r="G643" s="2"/>
      <c r="H643" s="2"/>
      <c r="I643" s="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</row>
    <row r="644" spans="1:71" ht="16" x14ac:dyDescent="0.2">
      <c r="A644" s="2"/>
      <c r="B644" s="2"/>
      <c r="C644" s="2"/>
      <c r="D644" s="4"/>
      <c r="E644" s="2"/>
      <c r="F644" s="2"/>
      <c r="G644" s="2"/>
      <c r="H644" s="2"/>
      <c r="I644" s="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</row>
    <row r="645" spans="1:71" ht="16" x14ac:dyDescent="0.2">
      <c r="A645" s="2"/>
      <c r="B645" s="2"/>
      <c r="C645" s="2"/>
      <c r="D645" s="4"/>
      <c r="E645" s="2"/>
      <c r="F645" s="2"/>
      <c r="G645" s="2"/>
      <c r="H645" s="2"/>
      <c r="I645" s="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</row>
    <row r="646" spans="1:71" ht="16" x14ac:dyDescent="0.2">
      <c r="A646" s="2"/>
      <c r="B646" s="2"/>
      <c r="C646" s="2"/>
      <c r="D646" s="4"/>
      <c r="E646" s="2"/>
      <c r="F646" s="2"/>
      <c r="G646" s="2"/>
      <c r="H646" s="2"/>
      <c r="I646" s="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</row>
    <row r="647" spans="1:71" ht="16" x14ac:dyDescent="0.2">
      <c r="A647" s="2"/>
      <c r="B647" s="2"/>
      <c r="C647" s="2"/>
      <c r="D647" s="4"/>
      <c r="E647" s="2"/>
      <c r="F647" s="2"/>
      <c r="G647" s="2"/>
      <c r="H647" s="2"/>
      <c r="I647" s="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</row>
    <row r="648" spans="1:71" ht="16" x14ac:dyDescent="0.2">
      <c r="A648" s="2"/>
      <c r="B648" s="2"/>
      <c r="C648" s="2"/>
      <c r="D648" s="4"/>
      <c r="E648" s="2"/>
      <c r="F648" s="2"/>
      <c r="G648" s="2"/>
      <c r="H648" s="2"/>
      <c r="I648" s="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</row>
    <row r="649" spans="1:71" ht="16" x14ac:dyDescent="0.2">
      <c r="A649" s="2"/>
      <c r="B649" s="2"/>
      <c r="C649" s="2"/>
      <c r="D649" s="4"/>
      <c r="E649" s="2"/>
      <c r="F649" s="2"/>
      <c r="G649" s="2"/>
      <c r="H649" s="2"/>
      <c r="I649" s="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</row>
    <row r="650" spans="1:71" ht="16" x14ac:dyDescent="0.2">
      <c r="A650" s="2"/>
      <c r="B650" s="2"/>
      <c r="C650" s="2"/>
      <c r="D650" s="4"/>
      <c r="E650" s="2"/>
      <c r="F650" s="2"/>
      <c r="G650" s="2"/>
      <c r="H650" s="2"/>
      <c r="I650" s="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</row>
    <row r="651" spans="1:71" ht="16" x14ac:dyDescent="0.2">
      <c r="A651" s="2"/>
      <c r="B651" s="2"/>
      <c r="C651" s="2"/>
      <c r="D651" s="4"/>
      <c r="E651" s="2"/>
      <c r="F651" s="2"/>
      <c r="G651" s="2"/>
      <c r="H651" s="2"/>
      <c r="I651" s="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</row>
    <row r="652" spans="1:71" ht="16" x14ac:dyDescent="0.2">
      <c r="A652" s="2"/>
      <c r="B652" s="2"/>
      <c r="C652" s="2"/>
      <c r="D652" s="4"/>
      <c r="E652" s="2"/>
      <c r="F652" s="2"/>
      <c r="G652" s="2"/>
      <c r="H652" s="2"/>
      <c r="I652" s="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</row>
    <row r="653" spans="1:71" ht="16" x14ac:dyDescent="0.2">
      <c r="A653" s="2"/>
      <c r="B653" s="2"/>
      <c r="C653" s="2"/>
      <c r="D653" s="4"/>
      <c r="E653" s="2"/>
      <c r="F653" s="2"/>
      <c r="G653" s="2"/>
      <c r="H653" s="2"/>
      <c r="I653" s="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</row>
    <row r="654" spans="1:71" ht="16" x14ac:dyDescent="0.2">
      <c r="A654" s="2"/>
      <c r="B654" s="2"/>
      <c r="C654" s="2"/>
      <c r="D654" s="4"/>
      <c r="E654" s="2"/>
      <c r="F654" s="2"/>
      <c r="G654" s="2"/>
      <c r="H654" s="2"/>
      <c r="I654" s="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</row>
    <row r="655" spans="1:71" ht="16" x14ac:dyDescent="0.2">
      <c r="A655" s="2"/>
      <c r="B655" s="2"/>
      <c r="C655" s="2"/>
      <c r="D655" s="4"/>
      <c r="E655" s="2"/>
      <c r="F655" s="2"/>
      <c r="G655" s="2"/>
      <c r="H655" s="2"/>
      <c r="I655" s="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</row>
    <row r="656" spans="1:71" ht="16" x14ac:dyDescent="0.2">
      <c r="A656" s="2"/>
      <c r="B656" s="2"/>
      <c r="C656" s="2"/>
      <c r="D656" s="4"/>
      <c r="E656" s="2"/>
      <c r="F656" s="2"/>
      <c r="G656" s="2"/>
      <c r="H656" s="2"/>
      <c r="I656" s="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</row>
    <row r="657" spans="1:71" ht="16" x14ac:dyDescent="0.2">
      <c r="A657" s="2"/>
      <c r="B657" s="2"/>
      <c r="C657" s="2"/>
      <c r="D657" s="4"/>
      <c r="E657" s="2"/>
      <c r="F657" s="2"/>
      <c r="G657" s="2"/>
      <c r="H657" s="2"/>
      <c r="I657" s="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</row>
    <row r="658" spans="1:71" ht="16" x14ac:dyDescent="0.2">
      <c r="A658" s="2"/>
      <c r="B658" s="2"/>
      <c r="C658" s="2"/>
      <c r="D658" s="4"/>
      <c r="E658" s="2"/>
      <c r="F658" s="2"/>
      <c r="G658" s="2"/>
      <c r="H658" s="2"/>
      <c r="I658" s="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</row>
    <row r="659" spans="1:71" ht="16" x14ac:dyDescent="0.2">
      <c r="A659" s="2"/>
      <c r="B659" s="2"/>
      <c r="C659" s="2"/>
      <c r="D659" s="4"/>
      <c r="E659" s="2"/>
      <c r="F659" s="2"/>
      <c r="G659" s="2"/>
      <c r="H659" s="2"/>
      <c r="I659" s="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</row>
    <row r="660" spans="1:71" ht="16" x14ac:dyDescent="0.2">
      <c r="A660" s="2"/>
      <c r="B660" s="2"/>
      <c r="C660" s="2"/>
      <c r="D660" s="4"/>
      <c r="E660" s="2"/>
      <c r="F660" s="2"/>
      <c r="G660" s="2"/>
      <c r="H660" s="2"/>
      <c r="I660" s="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</row>
    <row r="661" spans="1:71" ht="16" x14ac:dyDescent="0.2">
      <c r="A661" s="2"/>
      <c r="B661" s="2"/>
      <c r="C661" s="2"/>
      <c r="D661" s="4"/>
      <c r="E661" s="2"/>
      <c r="F661" s="2"/>
      <c r="G661" s="2"/>
      <c r="H661" s="2"/>
      <c r="I661" s="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</row>
    <row r="662" spans="1:71" ht="16" x14ac:dyDescent="0.2">
      <c r="A662" s="2"/>
      <c r="B662" s="2"/>
      <c r="C662" s="2"/>
      <c r="D662" s="4"/>
      <c r="E662" s="2"/>
      <c r="F662" s="2"/>
      <c r="G662" s="2"/>
      <c r="H662" s="2"/>
      <c r="I662" s="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</row>
    <row r="663" spans="1:71" ht="16" x14ac:dyDescent="0.2">
      <c r="A663" s="2"/>
      <c r="B663" s="2"/>
      <c r="C663" s="2"/>
      <c r="D663" s="4"/>
      <c r="E663" s="2"/>
      <c r="F663" s="2"/>
      <c r="G663" s="2"/>
      <c r="H663" s="2"/>
      <c r="I663" s="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</row>
    <row r="664" spans="1:71" ht="16" x14ac:dyDescent="0.2">
      <c r="A664" s="2"/>
      <c r="B664" s="2"/>
      <c r="C664" s="2"/>
      <c r="D664" s="4"/>
      <c r="E664" s="2"/>
      <c r="F664" s="2"/>
      <c r="G664" s="2"/>
      <c r="H664" s="2"/>
      <c r="I664" s="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</row>
    <row r="665" spans="1:71" ht="16" x14ac:dyDescent="0.2">
      <c r="A665" s="2"/>
      <c r="B665" s="2"/>
      <c r="C665" s="2"/>
      <c r="D665" s="4"/>
      <c r="E665" s="2"/>
      <c r="F665" s="2"/>
      <c r="G665" s="2"/>
      <c r="H665" s="2"/>
      <c r="I665" s="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</row>
    <row r="666" spans="1:71" ht="16" x14ac:dyDescent="0.2">
      <c r="A666" s="2"/>
      <c r="B666" s="2"/>
      <c r="C666" s="2"/>
      <c r="D666" s="4"/>
      <c r="E666" s="2"/>
      <c r="F666" s="2"/>
      <c r="G666" s="2"/>
      <c r="H666" s="2"/>
      <c r="I666" s="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</row>
    <row r="667" spans="1:71" ht="16" x14ac:dyDescent="0.2">
      <c r="A667" s="2"/>
      <c r="B667" s="2"/>
      <c r="C667" s="2"/>
      <c r="D667" s="4"/>
      <c r="E667" s="2"/>
      <c r="F667" s="2"/>
      <c r="G667" s="2"/>
      <c r="H667" s="2"/>
      <c r="I667" s="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</row>
    <row r="668" spans="1:71" ht="16" x14ac:dyDescent="0.2">
      <c r="A668" s="2"/>
      <c r="B668" s="2"/>
      <c r="C668" s="2"/>
      <c r="D668" s="4"/>
      <c r="E668" s="2"/>
      <c r="F668" s="2"/>
      <c r="G668" s="2"/>
      <c r="H668" s="2"/>
      <c r="I668" s="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</row>
    <row r="669" spans="1:71" ht="16" x14ac:dyDescent="0.2">
      <c r="A669" s="2"/>
      <c r="B669" s="2"/>
      <c r="C669" s="2"/>
      <c r="D669" s="4"/>
      <c r="E669" s="2"/>
      <c r="F669" s="2"/>
      <c r="G669" s="2"/>
      <c r="H669" s="2"/>
      <c r="I669" s="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</row>
    <row r="670" spans="1:71" ht="16" x14ac:dyDescent="0.2">
      <c r="A670" s="2"/>
      <c r="B670" s="2"/>
      <c r="C670" s="2"/>
      <c r="D670" s="4"/>
      <c r="E670" s="2"/>
      <c r="F670" s="2"/>
      <c r="G670" s="2"/>
      <c r="H670" s="2"/>
      <c r="I670" s="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</row>
    <row r="671" spans="1:71" ht="16" x14ac:dyDescent="0.2">
      <c r="A671" s="2"/>
      <c r="B671" s="2"/>
      <c r="C671" s="2"/>
      <c r="D671" s="4"/>
      <c r="E671" s="2"/>
      <c r="F671" s="2"/>
      <c r="G671" s="2"/>
      <c r="H671" s="2"/>
      <c r="I671" s="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</row>
    <row r="672" spans="1:71" ht="16" x14ac:dyDescent="0.2">
      <c r="A672" s="2"/>
      <c r="B672" s="2"/>
      <c r="C672" s="2"/>
      <c r="D672" s="4"/>
      <c r="E672" s="2"/>
      <c r="F672" s="2"/>
      <c r="G672" s="2"/>
      <c r="H672" s="2"/>
      <c r="I672" s="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</row>
    <row r="673" spans="1:71" ht="16" x14ac:dyDescent="0.2">
      <c r="A673" s="2"/>
      <c r="B673" s="2"/>
      <c r="C673" s="2"/>
      <c r="D673" s="4"/>
      <c r="E673" s="2"/>
      <c r="F673" s="2"/>
      <c r="G673" s="2"/>
      <c r="H673" s="2"/>
      <c r="I673" s="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</row>
    <row r="674" spans="1:71" ht="16" x14ac:dyDescent="0.2">
      <c r="A674" s="2"/>
      <c r="B674" s="2"/>
      <c r="C674" s="2"/>
      <c r="D674" s="4"/>
      <c r="E674" s="2"/>
      <c r="F674" s="2"/>
      <c r="G674" s="2"/>
      <c r="H674" s="2"/>
      <c r="I674" s="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</row>
    <row r="675" spans="1:71" ht="16" x14ac:dyDescent="0.2">
      <c r="A675" s="2"/>
      <c r="B675" s="2"/>
      <c r="C675" s="2"/>
      <c r="D675" s="4"/>
      <c r="E675" s="2"/>
      <c r="F675" s="2"/>
      <c r="G675" s="2"/>
      <c r="H675" s="2"/>
      <c r="I675" s="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</row>
    <row r="676" spans="1:71" ht="16" x14ac:dyDescent="0.2">
      <c r="A676" s="2"/>
      <c r="B676" s="2"/>
      <c r="C676" s="2"/>
      <c r="D676" s="4"/>
      <c r="E676" s="2"/>
      <c r="F676" s="2"/>
      <c r="G676" s="2"/>
      <c r="H676" s="2"/>
      <c r="I676" s="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</row>
    <row r="677" spans="1:71" ht="16" x14ac:dyDescent="0.2">
      <c r="A677" s="2"/>
      <c r="B677" s="2"/>
      <c r="C677" s="2"/>
      <c r="D677" s="4"/>
      <c r="E677" s="2"/>
      <c r="F677" s="2"/>
      <c r="G677" s="2"/>
      <c r="H677" s="2"/>
      <c r="I677" s="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</row>
    <row r="678" spans="1:71" ht="16" x14ac:dyDescent="0.2">
      <c r="A678" s="2"/>
      <c r="B678" s="2"/>
      <c r="C678" s="2"/>
      <c r="D678" s="4"/>
      <c r="E678" s="2"/>
      <c r="F678" s="2"/>
      <c r="G678" s="2"/>
      <c r="H678" s="2"/>
      <c r="I678" s="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</row>
    <row r="679" spans="1:71" ht="16" x14ac:dyDescent="0.2">
      <c r="A679" s="2"/>
      <c r="B679" s="2"/>
      <c r="C679" s="2"/>
      <c r="D679" s="4"/>
      <c r="E679" s="2"/>
      <c r="F679" s="2"/>
      <c r="G679" s="2"/>
      <c r="H679" s="2"/>
      <c r="I679" s="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</row>
    <row r="680" spans="1:71" ht="16" x14ac:dyDescent="0.2">
      <c r="A680" s="2"/>
      <c r="B680" s="2"/>
      <c r="C680" s="2"/>
      <c r="D680" s="4"/>
      <c r="E680" s="2"/>
      <c r="F680" s="2"/>
      <c r="G680" s="2"/>
      <c r="H680" s="2"/>
      <c r="I680" s="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</row>
    <row r="681" spans="1:71" ht="16" x14ac:dyDescent="0.2">
      <c r="A681" s="2"/>
      <c r="B681" s="2"/>
      <c r="C681" s="2"/>
      <c r="D681" s="4"/>
      <c r="E681" s="2"/>
      <c r="F681" s="2"/>
      <c r="G681" s="2"/>
      <c r="H681" s="2"/>
      <c r="I681" s="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</row>
    <row r="682" spans="1:71" ht="16" x14ac:dyDescent="0.2">
      <c r="A682" s="2"/>
      <c r="B682" s="2"/>
      <c r="C682" s="2"/>
      <c r="D682" s="4"/>
      <c r="E682" s="2"/>
      <c r="F682" s="2"/>
      <c r="G682" s="2"/>
      <c r="H682" s="2"/>
      <c r="I682" s="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</row>
    <row r="683" spans="1:71" ht="16" x14ac:dyDescent="0.2">
      <c r="A683" s="2"/>
      <c r="B683" s="2"/>
      <c r="C683" s="2"/>
      <c r="D683" s="4"/>
      <c r="E683" s="2"/>
      <c r="F683" s="2"/>
      <c r="G683" s="2"/>
      <c r="H683" s="2"/>
      <c r="I683" s="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</row>
    <row r="684" spans="1:71" ht="16" x14ac:dyDescent="0.2">
      <c r="A684" s="2"/>
      <c r="B684" s="2"/>
      <c r="C684" s="2"/>
      <c r="D684" s="4"/>
      <c r="E684" s="2"/>
      <c r="F684" s="2"/>
      <c r="G684" s="2"/>
      <c r="H684" s="2"/>
      <c r="I684" s="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</row>
    <row r="685" spans="1:71" ht="16" x14ac:dyDescent="0.2">
      <c r="A685" s="2"/>
      <c r="B685" s="2"/>
      <c r="C685" s="2"/>
      <c r="D685" s="4"/>
      <c r="E685" s="2"/>
      <c r="F685" s="2"/>
      <c r="G685" s="2"/>
      <c r="H685" s="2"/>
      <c r="I685" s="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</row>
    <row r="686" spans="1:71" ht="16" x14ac:dyDescent="0.2">
      <c r="A686" s="2"/>
      <c r="B686" s="2"/>
      <c r="C686" s="2"/>
      <c r="D686" s="4"/>
      <c r="E686" s="2"/>
      <c r="F686" s="2"/>
      <c r="G686" s="2"/>
      <c r="H686" s="2"/>
      <c r="I686" s="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</row>
    <row r="687" spans="1:71" ht="16" x14ac:dyDescent="0.2">
      <c r="A687" s="2"/>
      <c r="B687" s="2"/>
      <c r="C687" s="2"/>
      <c r="D687" s="4"/>
      <c r="E687" s="2"/>
      <c r="F687" s="2"/>
      <c r="G687" s="2"/>
      <c r="H687" s="2"/>
      <c r="I687" s="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</row>
    <row r="688" spans="1:71" ht="16" x14ac:dyDescent="0.2">
      <c r="A688" s="2"/>
      <c r="B688" s="2"/>
      <c r="C688" s="2"/>
      <c r="D688" s="4"/>
      <c r="E688" s="2"/>
      <c r="F688" s="2"/>
      <c r="G688" s="2"/>
      <c r="H688" s="2"/>
      <c r="I688" s="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</row>
    <row r="689" spans="1:71" ht="16" x14ac:dyDescent="0.2">
      <c r="A689" s="2"/>
      <c r="B689" s="2"/>
      <c r="C689" s="2"/>
      <c r="D689" s="4"/>
      <c r="E689" s="2"/>
      <c r="F689" s="2"/>
      <c r="G689" s="2"/>
      <c r="H689" s="2"/>
      <c r="I689" s="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</row>
    <row r="690" spans="1:71" ht="16" x14ac:dyDescent="0.2">
      <c r="A690" s="2"/>
      <c r="B690" s="2"/>
      <c r="C690" s="2"/>
      <c r="D690" s="4"/>
      <c r="E690" s="2"/>
      <c r="F690" s="2"/>
      <c r="G690" s="2"/>
      <c r="H690" s="2"/>
      <c r="I690" s="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</row>
    <row r="691" spans="1:71" ht="16" x14ac:dyDescent="0.2">
      <c r="A691" s="2"/>
      <c r="B691" s="2"/>
      <c r="C691" s="2"/>
      <c r="D691" s="4"/>
      <c r="E691" s="2"/>
      <c r="F691" s="2"/>
      <c r="G691" s="2"/>
      <c r="H691" s="2"/>
      <c r="I691" s="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</row>
    <row r="692" spans="1:71" ht="16" x14ac:dyDescent="0.2">
      <c r="A692" s="2"/>
      <c r="B692" s="2"/>
      <c r="C692" s="2"/>
      <c r="D692" s="4"/>
      <c r="E692" s="2"/>
      <c r="F692" s="2"/>
      <c r="G692" s="2"/>
      <c r="H692" s="2"/>
      <c r="I692" s="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</row>
    <row r="693" spans="1:71" ht="16" x14ac:dyDescent="0.2">
      <c r="A693" s="2"/>
      <c r="B693" s="2"/>
      <c r="C693" s="2"/>
      <c r="D693" s="4"/>
      <c r="E693" s="2"/>
      <c r="F693" s="2"/>
      <c r="G693" s="2"/>
      <c r="H693" s="2"/>
      <c r="I693" s="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</row>
    <row r="694" spans="1:71" ht="16" x14ac:dyDescent="0.2">
      <c r="A694" s="2"/>
      <c r="B694" s="2"/>
      <c r="C694" s="2"/>
      <c r="D694" s="4"/>
      <c r="E694" s="2"/>
      <c r="F694" s="2"/>
      <c r="G694" s="2"/>
      <c r="H694" s="2"/>
      <c r="I694" s="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</row>
    <row r="695" spans="1:71" ht="16" x14ac:dyDescent="0.2">
      <c r="A695" s="2"/>
      <c r="B695" s="2"/>
      <c r="C695" s="2"/>
      <c r="D695" s="4"/>
      <c r="E695" s="2"/>
      <c r="F695" s="2"/>
      <c r="G695" s="2"/>
      <c r="H695" s="2"/>
      <c r="I695" s="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</row>
    <row r="696" spans="1:71" ht="16" x14ac:dyDescent="0.2">
      <c r="A696" s="2"/>
      <c r="B696" s="2"/>
      <c r="C696" s="2"/>
      <c r="D696" s="4"/>
      <c r="E696" s="2"/>
      <c r="F696" s="2"/>
      <c r="G696" s="2"/>
      <c r="H696" s="2"/>
      <c r="I696" s="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</row>
    <row r="697" spans="1:71" ht="16" x14ac:dyDescent="0.2">
      <c r="A697" s="2"/>
      <c r="B697" s="2"/>
      <c r="C697" s="2"/>
      <c r="D697" s="4"/>
      <c r="E697" s="2"/>
      <c r="F697" s="2"/>
      <c r="G697" s="2"/>
      <c r="H697" s="2"/>
      <c r="I697" s="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</row>
    <row r="698" spans="1:71" ht="16" x14ac:dyDescent="0.2">
      <c r="A698" s="2"/>
      <c r="B698" s="2"/>
      <c r="C698" s="2"/>
      <c r="D698" s="4"/>
      <c r="E698" s="2"/>
      <c r="F698" s="2"/>
      <c r="G698" s="2"/>
      <c r="H698" s="2"/>
      <c r="I698" s="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</row>
    <row r="699" spans="1:71" ht="16" x14ac:dyDescent="0.2">
      <c r="A699" s="2"/>
      <c r="B699" s="2"/>
      <c r="C699" s="2"/>
      <c r="D699" s="4"/>
      <c r="E699" s="2"/>
      <c r="F699" s="2"/>
      <c r="G699" s="2"/>
      <c r="H699" s="2"/>
      <c r="I699" s="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</row>
    <row r="700" spans="1:71" ht="16" x14ac:dyDescent="0.2">
      <c r="A700" s="2"/>
      <c r="B700" s="2"/>
      <c r="C700" s="2"/>
      <c r="D700" s="4"/>
      <c r="E700" s="2"/>
      <c r="F700" s="2"/>
      <c r="G700" s="2"/>
      <c r="H700" s="2"/>
      <c r="I700" s="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</row>
    <row r="701" spans="1:71" ht="16" x14ac:dyDescent="0.2">
      <c r="A701" s="2"/>
      <c r="B701" s="2"/>
      <c r="C701" s="2"/>
      <c r="D701" s="4"/>
      <c r="E701" s="2"/>
      <c r="F701" s="2"/>
      <c r="G701" s="2"/>
      <c r="H701" s="2"/>
      <c r="I701" s="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</row>
    <row r="702" spans="1:71" ht="16" x14ac:dyDescent="0.2">
      <c r="A702" s="2"/>
      <c r="B702" s="2"/>
      <c r="C702" s="2"/>
      <c r="D702" s="4"/>
      <c r="E702" s="2"/>
      <c r="F702" s="2"/>
      <c r="G702" s="2"/>
      <c r="H702" s="2"/>
      <c r="I702" s="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</row>
    <row r="703" spans="1:71" ht="16" x14ac:dyDescent="0.2">
      <c r="A703" s="2"/>
      <c r="B703" s="2"/>
      <c r="C703" s="2"/>
      <c r="D703" s="4"/>
      <c r="E703" s="2"/>
      <c r="F703" s="2"/>
      <c r="G703" s="2"/>
      <c r="H703" s="2"/>
      <c r="I703" s="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</row>
    <row r="704" spans="1:71" ht="16" x14ac:dyDescent="0.2">
      <c r="A704" s="2"/>
      <c r="B704" s="2"/>
      <c r="C704" s="2"/>
      <c r="D704" s="4"/>
      <c r="E704" s="2"/>
      <c r="F704" s="2"/>
      <c r="G704" s="2"/>
      <c r="H704" s="2"/>
      <c r="I704" s="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</row>
    <row r="705" spans="1:71" ht="16" x14ac:dyDescent="0.2">
      <c r="A705" s="2"/>
      <c r="B705" s="2"/>
      <c r="C705" s="2"/>
      <c r="D705" s="4"/>
      <c r="E705" s="2"/>
      <c r="F705" s="2"/>
      <c r="G705" s="2"/>
      <c r="H705" s="2"/>
      <c r="I705" s="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</row>
    <row r="706" spans="1:71" ht="16" x14ac:dyDescent="0.2">
      <c r="A706" s="2"/>
      <c r="B706" s="2"/>
      <c r="C706" s="2"/>
      <c r="D706" s="4"/>
      <c r="E706" s="2"/>
      <c r="F706" s="2"/>
      <c r="G706" s="2"/>
      <c r="H706" s="2"/>
      <c r="I706" s="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</row>
    <row r="707" spans="1:71" ht="16" x14ac:dyDescent="0.2">
      <c r="A707" s="2"/>
      <c r="B707" s="2"/>
      <c r="C707" s="2"/>
      <c r="D707" s="4"/>
      <c r="E707" s="2"/>
      <c r="F707" s="2"/>
      <c r="G707" s="2"/>
      <c r="H707" s="2"/>
      <c r="I707" s="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</row>
    <row r="708" spans="1:71" ht="16" x14ac:dyDescent="0.2">
      <c r="A708" s="2"/>
      <c r="B708" s="2"/>
      <c r="C708" s="2"/>
      <c r="D708" s="4"/>
      <c r="E708" s="2"/>
      <c r="F708" s="2"/>
      <c r="G708" s="2"/>
      <c r="H708" s="2"/>
      <c r="I708" s="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</row>
    <row r="709" spans="1:71" ht="16" x14ac:dyDescent="0.2">
      <c r="A709" s="2"/>
      <c r="B709" s="2"/>
      <c r="C709" s="2"/>
      <c r="D709" s="4"/>
      <c r="E709" s="2"/>
      <c r="F709" s="2"/>
      <c r="G709" s="2"/>
      <c r="H709" s="2"/>
      <c r="I709" s="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</row>
    <row r="710" spans="1:71" ht="16" x14ac:dyDescent="0.2">
      <c r="A710" s="2"/>
      <c r="B710" s="2"/>
      <c r="C710" s="2"/>
      <c r="D710" s="4"/>
      <c r="E710" s="2"/>
      <c r="F710" s="2"/>
      <c r="G710" s="2"/>
      <c r="H710" s="2"/>
      <c r="I710" s="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</row>
    <row r="711" spans="1:71" ht="16" x14ac:dyDescent="0.2">
      <c r="A711" s="2"/>
      <c r="B711" s="2"/>
      <c r="C711" s="2"/>
      <c r="D711" s="4"/>
      <c r="E711" s="2"/>
      <c r="F711" s="2"/>
      <c r="G711" s="2"/>
      <c r="H711" s="2"/>
      <c r="I711" s="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</row>
    <row r="712" spans="1:71" ht="16" x14ac:dyDescent="0.2">
      <c r="A712" s="2"/>
      <c r="B712" s="2"/>
      <c r="C712" s="2"/>
      <c r="D712" s="4"/>
      <c r="E712" s="2"/>
      <c r="F712" s="2"/>
      <c r="G712" s="2"/>
      <c r="H712" s="2"/>
      <c r="I712" s="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</row>
    <row r="713" spans="1:71" ht="16" x14ac:dyDescent="0.2">
      <c r="A713" s="2"/>
      <c r="B713" s="2"/>
      <c r="C713" s="2"/>
      <c r="D713" s="4"/>
      <c r="E713" s="2"/>
      <c r="F713" s="2"/>
      <c r="G713" s="2"/>
      <c r="H713" s="2"/>
      <c r="I713" s="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</row>
    <row r="714" spans="1:71" ht="16" x14ac:dyDescent="0.2">
      <c r="A714" s="2"/>
      <c r="B714" s="2"/>
      <c r="C714" s="2"/>
      <c r="D714" s="4"/>
      <c r="E714" s="2"/>
      <c r="F714" s="2"/>
      <c r="G714" s="2"/>
      <c r="H714" s="2"/>
      <c r="I714" s="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</row>
    <row r="715" spans="1:71" ht="16" x14ac:dyDescent="0.2">
      <c r="A715" s="2"/>
      <c r="B715" s="2"/>
      <c r="C715" s="2"/>
      <c r="D715" s="4"/>
      <c r="E715" s="2"/>
      <c r="F715" s="2"/>
      <c r="G715" s="2"/>
      <c r="H715" s="2"/>
      <c r="I715" s="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</row>
    <row r="716" spans="1:71" ht="16" x14ac:dyDescent="0.2">
      <c r="A716" s="2"/>
      <c r="B716" s="2"/>
      <c r="C716" s="2"/>
      <c r="D716" s="4"/>
      <c r="E716" s="2"/>
      <c r="F716" s="2"/>
      <c r="G716" s="2"/>
      <c r="H716" s="2"/>
      <c r="I716" s="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</row>
    <row r="717" spans="1:71" ht="16" x14ac:dyDescent="0.2">
      <c r="A717" s="2"/>
      <c r="B717" s="2"/>
      <c r="C717" s="2"/>
      <c r="D717" s="4"/>
      <c r="E717" s="2"/>
      <c r="F717" s="2"/>
      <c r="G717" s="2"/>
      <c r="H717" s="2"/>
      <c r="I717" s="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</row>
    <row r="718" spans="1:71" ht="16" x14ac:dyDescent="0.2">
      <c r="A718" s="2"/>
      <c r="B718" s="2"/>
      <c r="C718" s="2"/>
      <c r="D718" s="4"/>
      <c r="E718" s="2"/>
      <c r="F718" s="2"/>
      <c r="G718" s="2"/>
      <c r="H718" s="2"/>
      <c r="I718" s="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</row>
    <row r="719" spans="1:71" ht="16" x14ac:dyDescent="0.2">
      <c r="A719" s="2"/>
      <c r="B719" s="2"/>
      <c r="C719" s="2"/>
      <c r="D719" s="4"/>
      <c r="E719" s="2"/>
      <c r="F719" s="2"/>
      <c r="G719" s="2"/>
      <c r="H719" s="2"/>
      <c r="I719" s="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</row>
    <row r="720" spans="1:71" ht="16" x14ac:dyDescent="0.2">
      <c r="A720" s="2"/>
      <c r="B720" s="2"/>
      <c r="C720" s="2"/>
      <c r="D720" s="4"/>
      <c r="E720" s="2"/>
      <c r="F720" s="2"/>
      <c r="G720" s="2"/>
      <c r="H720" s="2"/>
      <c r="I720" s="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</row>
    <row r="721" spans="1:71" ht="16" x14ac:dyDescent="0.2">
      <c r="A721" s="2"/>
      <c r="B721" s="2"/>
      <c r="C721" s="2"/>
      <c r="D721" s="4"/>
      <c r="E721" s="2"/>
      <c r="F721" s="2"/>
      <c r="G721" s="2"/>
      <c r="H721" s="2"/>
      <c r="I721" s="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</row>
    <row r="722" spans="1:71" ht="16" x14ac:dyDescent="0.2">
      <c r="A722" s="2"/>
      <c r="B722" s="2"/>
      <c r="C722" s="2"/>
      <c r="D722" s="4"/>
      <c r="E722" s="2"/>
      <c r="F722" s="2"/>
      <c r="G722" s="2"/>
      <c r="H722" s="2"/>
      <c r="I722" s="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</row>
    <row r="723" spans="1:71" ht="16" x14ac:dyDescent="0.2">
      <c r="A723" s="2"/>
      <c r="B723" s="2"/>
      <c r="C723" s="2"/>
      <c r="D723" s="4"/>
      <c r="E723" s="2"/>
      <c r="F723" s="2"/>
      <c r="G723" s="2"/>
      <c r="H723" s="2"/>
      <c r="I723" s="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</row>
    <row r="724" spans="1:71" ht="16" x14ac:dyDescent="0.2">
      <c r="A724" s="2"/>
      <c r="B724" s="2"/>
      <c r="C724" s="2"/>
      <c r="D724" s="4"/>
      <c r="E724" s="2"/>
      <c r="F724" s="2"/>
      <c r="G724" s="2"/>
      <c r="H724" s="2"/>
      <c r="I724" s="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</row>
    <row r="725" spans="1:71" ht="16" x14ac:dyDescent="0.2">
      <c r="A725" s="2"/>
      <c r="B725" s="2"/>
      <c r="C725" s="2"/>
      <c r="D725" s="4"/>
      <c r="E725" s="2"/>
      <c r="F725" s="2"/>
      <c r="G725" s="2"/>
      <c r="H725" s="2"/>
      <c r="I725" s="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</row>
    <row r="726" spans="1:71" ht="16" x14ac:dyDescent="0.2">
      <c r="A726" s="2"/>
      <c r="B726" s="2"/>
      <c r="C726" s="2"/>
      <c r="D726" s="4"/>
      <c r="E726" s="2"/>
      <c r="F726" s="2"/>
      <c r="G726" s="2"/>
      <c r="H726" s="2"/>
      <c r="I726" s="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</row>
    <row r="727" spans="1:71" ht="16" x14ac:dyDescent="0.2">
      <c r="A727" s="2"/>
      <c r="B727" s="2"/>
      <c r="C727" s="2"/>
      <c r="D727" s="4"/>
      <c r="E727" s="2"/>
      <c r="F727" s="2"/>
      <c r="G727" s="2"/>
      <c r="H727" s="2"/>
      <c r="I727" s="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</row>
    <row r="728" spans="1:71" ht="16" x14ac:dyDescent="0.2">
      <c r="A728" s="2"/>
      <c r="B728" s="2"/>
      <c r="C728" s="2"/>
      <c r="D728" s="4"/>
      <c r="E728" s="2"/>
      <c r="F728" s="2"/>
      <c r="G728" s="2"/>
      <c r="H728" s="2"/>
      <c r="I728" s="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</row>
    <row r="729" spans="1:71" ht="16" x14ac:dyDescent="0.2">
      <c r="A729" s="2"/>
      <c r="B729" s="2"/>
      <c r="C729" s="2"/>
      <c r="D729" s="4"/>
      <c r="E729" s="2"/>
      <c r="F729" s="2"/>
      <c r="G729" s="2"/>
      <c r="H729" s="2"/>
      <c r="I729" s="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</row>
    <row r="730" spans="1:71" ht="16" x14ac:dyDescent="0.2">
      <c r="A730" s="2"/>
      <c r="B730" s="2"/>
      <c r="C730" s="2"/>
      <c r="D730" s="4"/>
      <c r="E730" s="2"/>
      <c r="F730" s="2"/>
      <c r="G730" s="2"/>
      <c r="H730" s="2"/>
      <c r="I730" s="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</row>
    <row r="731" spans="1:71" ht="16" x14ac:dyDescent="0.2">
      <c r="A731" s="2"/>
      <c r="B731" s="2"/>
      <c r="C731" s="2"/>
      <c r="D731" s="4"/>
      <c r="E731" s="2"/>
      <c r="F731" s="2"/>
      <c r="G731" s="2"/>
      <c r="H731" s="2"/>
      <c r="I731" s="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</row>
    <row r="732" spans="1:71" ht="16" x14ac:dyDescent="0.2">
      <c r="A732" s="2"/>
      <c r="B732" s="2"/>
      <c r="C732" s="2"/>
      <c r="D732" s="4"/>
      <c r="E732" s="2"/>
      <c r="F732" s="2"/>
      <c r="G732" s="2"/>
      <c r="H732" s="2"/>
      <c r="I732" s="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</row>
    <row r="733" spans="1:71" ht="16" x14ac:dyDescent="0.2">
      <c r="A733" s="2"/>
      <c r="B733" s="2"/>
      <c r="C733" s="2"/>
      <c r="D733" s="4"/>
      <c r="E733" s="2"/>
      <c r="F733" s="2"/>
      <c r="G733" s="2"/>
      <c r="H733" s="2"/>
      <c r="I733" s="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</row>
    <row r="734" spans="1:71" ht="16" x14ac:dyDescent="0.2">
      <c r="A734" s="2"/>
      <c r="B734" s="2"/>
      <c r="C734" s="2"/>
      <c r="D734" s="4"/>
      <c r="E734" s="2"/>
      <c r="F734" s="2"/>
      <c r="G734" s="2"/>
      <c r="H734" s="2"/>
      <c r="I734" s="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</row>
    <row r="735" spans="1:71" ht="16" x14ac:dyDescent="0.2">
      <c r="A735" s="2"/>
      <c r="B735" s="2"/>
      <c r="C735" s="2"/>
      <c r="D735" s="4"/>
      <c r="E735" s="2"/>
      <c r="F735" s="2"/>
      <c r="G735" s="2"/>
      <c r="H735" s="2"/>
      <c r="I735" s="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</row>
    <row r="736" spans="1:71" ht="16" x14ac:dyDescent="0.2">
      <c r="A736" s="2"/>
      <c r="B736" s="2"/>
      <c r="C736" s="2"/>
      <c r="D736" s="4"/>
      <c r="E736" s="2"/>
      <c r="F736" s="2"/>
      <c r="G736" s="2"/>
      <c r="H736" s="2"/>
      <c r="I736" s="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</row>
    <row r="737" spans="1:71" ht="16" x14ac:dyDescent="0.2">
      <c r="A737" s="2"/>
      <c r="B737" s="2"/>
      <c r="C737" s="2"/>
      <c r="D737" s="4"/>
      <c r="E737" s="2"/>
      <c r="F737" s="2"/>
      <c r="G737" s="2"/>
      <c r="H737" s="2"/>
      <c r="I737" s="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</row>
    <row r="738" spans="1:71" ht="16" x14ac:dyDescent="0.2">
      <c r="A738" s="2"/>
      <c r="B738" s="2"/>
      <c r="C738" s="2"/>
      <c r="D738" s="4"/>
      <c r="E738" s="2"/>
      <c r="F738" s="2"/>
      <c r="G738" s="2"/>
      <c r="H738" s="2"/>
      <c r="I738" s="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</row>
    <row r="739" spans="1:71" ht="16" x14ac:dyDescent="0.2">
      <c r="A739" s="2"/>
      <c r="B739" s="2"/>
      <c r="C739" s="2"/>
      <c r="D739" s="4"/>
      <c r="E739" s="2"/>
      <c r="F739" s="2"/>
      <c r="G739" s="2"/>
      <c r="H739" s="2"/>
      <c r="I739" s="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</row>
    <row r="740" spans="1:71" ht="16" x14ac:dyDescent="0.2">
      <c r="A740" s="2"/>
      <c r="B740" s="2"/>
      <c r="C740" s="2"/>
      <c r="D740" s="4"/>
      <c r="E740" s="2"/>
      <c r="F740" s="2"/>
      <c r="G740" s="2"/>
      <c r="H740" s="2"/>
      <c r="I740" s="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</row>
    <row r="741" spans="1:71" ht="16" x14ac:dyDescent="0.2">
      <c r="A741" s="2"/>
      <c r="B741" s="2"/>
      <c r="C741" s="2"/>
      <c r="D741" s="4"/>
      <c r="E741" s="2"/>
      <c r="F741" s="2"/>
      <c r="G741" s="2"/>
      <c r="H741" s="2"/>
      <c r="I741" s="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</row>
    <row r="742" spans="1:71" ht="16" x14ac:dyDescent="0.2">
      <c r="A742" s="2"/>
      <c r="B742" s="2"/>
      <c r="C742" s="2"/>
      <c r="D742" s="4"/>
      <c r="E742" s="2"/>
      <c r="F742" s="2"/>
      <c r="G742" s="2"/>
      <c r="H742" s="2"/>
      <c r="I742" s="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</row>
    <row r="743" spans="1:71" ht="16" x14ac:dyDescent="0.2">
      <c r="A743" s="2"/>
      <c r="B743" s="2"/>
      <c r="C743" s="2"/>
      <c r="D743" s="4"/>
      <c r="E743" s="2"/>
      <c r="F743" s="2"/>
      <c r="G743" s="2"/>
      <c r="H743" s="2"/>
      <c r="I743" s="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</row>
    <row r="744" spans="1:71" ht="16" x14ac:dyDescent="0.2">
      <c r="A744" s="2"/>
      <c r="B744" s="2"/>
      <c r="C744" s="2"/>
      <c r="D744" s="4"/>
      <c r="E744" s="2"/>
      <c r="F744" s="2"/>
      <c r="G744" s="2"/>
      <c r="H744" s="2"/>
      <c r="I744" s="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</row>
    <row r="745" spans="1:71" ht="16" x14ac:dyDescent="0.2">
      <c r="A745" s="2"/>
      <c r="B745" s="2"/>
      <c r="C745" s="2"/>
      <c r="D745" s="4"/>
      <c r="E745" s="2"/>
      <c r="F745" s="2"/>
      <c r="G745" s="2"/>
      <c r="H745" s="2"/>
      <c r="I745" s="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</row>
    <row r="746" spans="1:71" ht="16" x14ac:dyDescent="0.2">
      <c r="A746" s="2"/>
      <c r="B746" s="2"/>
      <c r="C746" s="2"/>
      <c r="D746" s="4"/>
      <c r="E746" s="2"/>
      <c r="F746" s="2"/>
      <c r="G746" s="2"/>
      <c r="H746" s="2"/>
      <c r="I746" s="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</row>
    <row r="747" spans="1:71" ht="16" x14ac:dyDescent="0.2">
      <c r="A747" s="2"/>
      <c r="B747" s="2"/>
      <c r="C747" s="2"/>
      <c r="D747" s="4"/>
      <c r="E747" s="2"/>
      <c r="F747" s="2"/>
      <c r="G747" s="2"/>
      <c r="H747" s="2"/>
      <c r="I747" s="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</row>
    <row r="748" spans="1:71" ht="16" x14ac:dyDescent="0.2">
      <c r="A748" s="2"/>
      <c r="B748" s="2"/>
      <c r="C748" s="2"/>
      <c r="D748" s="4"/>
      <c r="E748" s="2"/>
      <c r="F748" s="2"/>
      <c r="G748" s="2"/>
      <c r="H748" s="2"/>
      <c r="I748" s="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</row>
    <row r="749" spans="1:71" ht="16" x14ac:dyDescent="0.2">
      <c r="A749" s="2"/>
      <c r="B749" s="2"/>
      <c r="C749" s="2"/>
      <c r="D749" s="4"/>
      <c r="E749" s="2"/>
      <c r="F749" s="2"/>
      <c r="G749" s="2"/>
      <c r="H749" s="2"/>
      <c r="I749" s="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</row>
    <row r="750" spans="1:71" ht="16" x14ac:dyDescent="0.2">
      <c r="A750" s="2"/>
      <c r="B750" s="2"/>
      <c r="C750" s="2"/>
      <c r="D750" s="4"/>
      <c r="E750" s="2"/>
      <c r="F750" s="2"/>
      <c r="G750" s="2"/>
      <c r="H750" s="2"/>
      <c r="I750" s="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</row>
    <row r="751" spans="1:71" ht="16" x14ac:dyDescent="0.2">
      <c r="A751" s="2"/>
      <c r="B751" s="2"/>
      <c r="C751" s="2"/>
      <c r="D751" s="4"/>
      <c r="E751" s="2"/>
      <c r="F751" s="2"/>
      <c r="G751" s="2"/>
      <c r="H751" s="2"/>
      <c r="I751" s="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</row>
    <row r="752" spans="1:71" ht="16" x14ac:dyDescent="0.2">
      <c r="A752" s="2"/>
      <c r="B752" s="2"/>
      <c r="C752" s="2"/>
      <c r="D752" s="4"/>
      <c r="E752" s="2"/>
      <c r="F752" s="2"/>
      <c r="G752" s="2"/>
      <c r="H752" s="2"/>
      <c r="I752" s="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</row>
    <row r="753" spans="1:71" ht="16" x14ac:dyDescent="0.2">
      <c r="A753" s="2"/>
      <c r="B753" s="2"/>
      <c r="C753" s="2"/>
      <c r="D753" s="4"/>
      <c r="E753" s="2"/>
      <c r="F753" s="2"/>
      <c r="G753" s="2"/>
      <c r="H753" s="2"/>
      <c r="I753" s="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</row>
    <row r="754" spans="1:71" ht="16" x14ac:dyDescent="0.2">
      <c r="A754" s="2"/>
      <c r="B754" s="2"/>
      <c r="C754" s="2"/>
      <c r="D754" s="4"/>
      <c r="E754" s="2"/>
      <c r="F754" s="2"/>
      <c r="G754" s="2"/>
      <c r="H754" s="2"/>
      <c r="I754" s="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</row>
    <row r="755" spans="1:71" ht="16" x14ac:dyDescent="0.2">
      <c r="A755" s="2"/>
      <c r="B755" s="2"/>
      <c r="C755" s="2"/>
      <c r="D755" s="4"/>
      <c r="E755" s="2"/>
      <c r="F755" s="2"/>
      <c r="G755" s="2"/>
      <c r="H755" s="2"/>
      <c r="I755" s="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</row>
    <row r="756" spans="1:71" ht="16" x14ac:dyDescent="0.2">
      <c r="A756" s="2"/>
      <c r="B756" s="2"/>
      <c r="C756" s="2"/>
      <c r="D756" s="4"/>
      <c r="E756" s="2"/>
      <c r="F756" s="2"/>
      <c r="G756" s="2"/>
      <c r="H756" s="2"/>
      <c r="I756" s="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</row>
    <row r="757" spans="1:71" ht="16" x14ac:dyDescent="0.2">
      <c r="A757" s="2"/>
      <c r="B757" s="2"/>
      <c r="C757" s="2"/>
      <c r="D757" s="4"/>
      <c r="E757" s="2"/>
      <c r="F757" s="2"/>
      <c r="G757" s="2"/>
      <c r="H757" s="2"/>
      <c r="I757" s="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</row>
    <row r="758" spans="1:71" ht="16" x14ac:dyDescent="0.2">
      <c r="A758" s="2"/>
      <c r="B758" s="2"/>
      <c r="C758" s="2"/>
      <c r="D758" s="4"/>
      <c r="E758" s="2"/>
      <c r="F758" s="2"/>
      <c r="G758" s="2"/>
      <c r="H758" s="2"/>
      <c r="I758" s="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</row>
    <row r="759" spans="1:71" ht="16" x14ac:dyDescent="0.2">
      <c r="A759" s="2"/>
      <c r="B759" s="2"/>
      <c r="C759" s="2"/>
      <c r="D759" s="4"/>
      <c r="E759" s="2"/>
      <c r="F759" s="2"/>
      <c r="G759" s="2"/>
      <c r="H759" s="2"/>
      <c r="I759" s="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</row>
    <row r="760" spans="1:71" ht="16" x14ac:dyDescent="0.2">
      <c r="A760" s="2"/>
      <c r="B760" s="2"/>
      <c r="C760" s="2"/>
      <c r="D760" s="4"/>
      <c r="E760" s="2"/>
      <c r="F760" s="2"/>
      <c r="G760" s="2"/>
      <c r="H760" s="2"/>
      <c r="I760" s="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</row>
    <row r="761" spans="1:71" ht="16" x14ac:dyDescent="0.2">
      <c r="A761" s="2"/>
      <c r="B761" s="2"/>
      <c r="C761" s="2"/>
      <c r="D761" s="4"/>
      <c r="E761" s="2"/>
      <c r="F761" s="2"/>
      <c r="G761" s="2"/>
      <c r="H761" s="2"/>
      <c r="I761" s="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</row>
    <row r="762" spans="1:71" ht="16" x14ac:dyDescent="0.2">
      <c r="A762" s="2"/>
      <c r="B762" s="2"/>
      <c r="C762" s="2"/>
      <c r="D762" s="4"/>
      <c r="E762" s="2"/>
      <c r="F762" s="2"/>
      <c r="G762" s="2"/>
      <c r="H762" s="2"/>
      <c r="I762" s="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</row>
    <row r="763" spans="1:71" ht="16" x14ac:dyDescent="0.2">
      <c r="A763" s="2"/>
      <c r="B763" s="2"/>
      <c r="C763" s="2"/>
      <c r="D763" s="4"/>
      <c r="E763" s="2"/>
      <c r="F763" s="2"/>
      <c r="G763" s="2"/>
      <c r="H763" s="2"/>
      <c r="I763" s="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</row>
    <row r="764" spans="1:71" ht="16" x14ac:dyDescent="0.2">
      <c r="A764" s="2"/>
      <c r="B764" s="2"/>
      <c r="C764" s="2"/>
      <c r="D764" s="4"/>
      <c r="E764" s="2"/>
      <c r="F764" s="2"/>
      <c r="G764" s="2"/>
      <c r="H764" s="2"/>
      <c r="I764" s="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</row>
    <row r="765" spans="1:71" ht="16" x14ac:dyDescent="0.2">
      <c r="A765" s="2"/>
      <c r="B765" s="2"/>
      <c r="C765" s="2"/>
      <c r="D765" s="4"/>
      <c r="E765" s="2"/>
      <c r="F765" s="2"/>
      <c r="G765" s="2"/>
      <c r="H765" s="2"/>
      <c r="I765" s="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</row>
    <row r="766" spans="1:71" ht="16" x14ac:dyDescent="0.2">
      <c r="A766" s="2"/>
      <c r="B766" s="2"/>
      <c r="C766" s="2"/>
      <c r="D766" s="4"/>
      <c r="E766" s="2"/>
      <c r="F766" s="2"/>
      <c r="G766" s="2"/>
      <c r="H766" s="2"/>
      <c r="I766" s="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</row>
    <row r="767" spans="1:71" ht="16" x14ac:dyDescent="0.2">
      <c r="A767" s="2"/>
      <c r="B767" s="2"/>
      <c r="C767" s="2"/>
      <c r="D767" s="4"/>
      <c r="E767" s="2"/>
      <c r="F767" s="2"/>
      <c r="G767" s="2"/>
      <c r="H767" s="2"/>
      <c r="I767" s="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</row>
    <row r="768" spans="1:71" ht="16" x14ac:dyDescent="0.2">
      <c r="A768" s="2"/>
      <c r="B768" s="2"/>
      <c r="C768" s="2"/>
      <c r="D768" s="4"/>
      <c r="E768" s="2"/>
      <c r="F768" s="2"/>
      <c r="G768" s="2"/>
      <c r="H768" s="2"/>
      <c r="I768" s="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</row>
    <row r="769" spans="1:71" ht="16" x14ac:dyDescent="0.2">
      <c r="A769" s="2"/>
      <c r="B769" s="2"/>
      <c r="C769" s="2"/>
      <c r="D769" s="4"/>
      <c r="E769" s="2"/>
      <c r="F769" s="2"/>
      <c r="G769" s="2"/>
      <c r="H769" s="2"/>
      <c r="I769" s="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</row>
    <row r="770" spans="1:71" ht="16" x14ac:dyDescent="0.2">
      <c r="A770" s="2"/>
      <c r="B770" s="2"/>
      <c r="C770" s="2"/>
      <c r="D770" s="4"/>
      <c r="E770" s="2"/>
      <c r="F770" s="2"/>
      <c r="G770" s="2"/>
      <c r="H770" s="2"/>
      <c r="I770" s="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</row>
    <row r="771" spans="1:71" ht="16" x14ac:dyDescent="0.2">
      <c r="A771" s="2"/>
      <c r="B771" s="2"/>
      <c r="C771" s="2"/>
      <c r="D771" s="4"/>
      <c r="E771" s="2"/>
      <c r="F771" s="2"/>
      <c r="G771" s="2"/>
      <c r="H771" s="2"/>
      <c r="I771" s="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</row>
    <row r="772" spans="1:71" ht="16" x14ac:dyDescent="0.2">
      <c r="A772" s="2"/>
      <c r="B772" s="2"/>
      <c r="C772" s="2"/>
      <c r="D772" s="4"/>
      <c r="E772" s="2"/>
      <c r="F772" s="2"/>
      <c r="G772" s="2"/>
      <c r="H772" s="2"/>
      <c r="I772" s="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</row>
    <row r="773" spans="1:71" ht="16" x14ac:dyDescent="0.2">
      <c r="A773" s="2"/>
      <c r="B773" s="2"/>
      <c r="C773" s="2"/>
      <c r="D773" s="4"/>
      <c r="E773" s="2"/>
      <c r="F773" s="2"/>
      <c r="G773" s="2"/>
      <c r="H773" s="2"/>
      <c r="I773" s="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</row>
    <row r="774" spans="1:71" ht="16" x14ac:dyDescent="0.2">
      <c r="A774" s="2"/>
      <c r="B774" s="2"/>
      <c r="C774" s="2"/>
      <c r="D774" s="4"/>
      <c r="E774" s="2"/>
      <c r="F774" s="2"/>
      <c r="G774" s="2"/>
      <c r="H774" s="2"/>
      <c r="I774" s="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</row>
    <row r="775" spans="1:71" ht="16" x14ac:dyDescent="0.2">
      <c r="A775" s="2"/>
      <c r="B775" s="2"/>
      <c r="C775" s="2"/>
      <c r="D775" s="4"/>
      <c r="E775" s="2"/>
      <c r="F775" s="2"/>
      <c r="G775" s="2"/>
      <c r="H775" s="2"/>
      <c r="I775" s="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</row>
    <row r="776" spans="1:71" ht="16" x14ac:dyDescent="0.2">
      <c r="A776" s="2"/>
      <c r="B776" s="2"/>
      <c r="C776" s="2"/>
      <c r="D776" s="4"/>
      <c r="E776" s="2"/>
      <c r="F776" s="2"/>
      <c r="G776" s="2"/>
      <c r="H776" s="2"/>
      <c r="I776" s="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</row>
    <row r="777" spans="1:71" ht="16" x14ac:dyDescent="0.2">
      <c r="A777" s="2"/>
      <c r="B777" s="2"/>
      <c r="C777" s="2"/>
      <c r="D777" s="4"/>
      <c r="E777" s="2"/>
      <c r="F777" s="2"/>
      <c r="G777" s="2"/>
      <c r="H777" s="2"/>
      <c r="I777" s="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</row>
    <row r="778" spans="1:71" ht="16" x14ac:dyDescent="0.2">
      <c r="A778" s="2"/>
      <c r="B778" s="2"/>
      <c r="C778" s="2"/>
      <c r="D778" s="4"/>
      <c r="E778" s="2"/>
      <c r="F778" s="2"/>
      <c r="G778" s="2"/>
      <c r="H778" s="2"/>
      <c r="I778" s="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</row>
    <row r="779" spans="1:71" ht="16" x14ac:dyDescent="0.2">
      <c r="A779" s="2"/>
      <c r="B779" s="2"/>
      <c r="C779" s="2"/>
      <c r="D779" s="4"/>
      <c r="E779" s="2"/>
      <c r="F779" s="2"/>
      <c r="G779" s="2"/>
      <c r="H779" s="2"/>
      <c r="I779" s="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</row>
    <row r="780" spans="1:71" ht="16" x14ac:dyDescent="0.2">
      <c r="A780" s="2"/>
      <c r="B780" s="2"/>
      <c r="C780" s="2"/>
      <c r="D780" s="4"/>
      <c r="E780" s="2"/>
      <c r="F780" s="2"/>
      <c r="G780" s="2"/>
      <c r="H780" s="2"/>
      <c r="I780" s="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</row>
    <row r="781" spans="1:71" ht="16" x14ac:dyDescent="0.2">
      <c r="A781" s="2"/>
      <c r="B781" s="2"/>
      <c r="C781" s="2"/>
      <c r="D781" s="4"/>
      <c r="E781" s="2"/>
      <c r="F781" s="2"/>
      <c r="G781" s="2"/>
      <c r="H781" s="2"/>
      <c r="I781" s="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</row>
    <row r="782" spans="1:71" ht="16" x14ac:dyDescent="0.2">
      <c r="A782" s="2"/>
      <c r="B782" s="2"/>
      <c r="C782" s="2"/>
      <c r="D782" s="4"/>
      <c r="E782" s="2"/>
      <c r="F782" s="2"/>
      <c r="G782" s="2"/>
      <c r="H782" s="2"/>
      <c r="I782" s="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</row>
    <row r="783" spans="1:71" ht="16" x14ac:dyDescent="0.2">
      <c r="A783" s="2"/>
      <c r="B783" s="2"/>
      <c r="C783" s="2"/>
      <c r="D783" s="4"/>
      <c r="E783" s="2"/>
      <c r="F783" s="2"/>
      <c r="G783" s="2"/>
      <c r="H783" s="2"/>
      <c r="I783" s="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</row>
    <row r="784" spans="1:71" ht="16" x14ac:dyDescent="0.2">
      <c r="A784" s="2"/>
      <c r="B784" s="2"/>
      <c r="C784" s="2"/>
      <c r="D784" s="4"/>
      <c r="E784" s="2"/>
      <c r="F784" s="2"/>
      <c r="G784" s="2"/>
      <c r="H784" s="2"/>
      <c r="I784" s="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</row>
    <row r="785" spans="1:71" ht="16" x14ac:dyDescent="0.2">
      <c r="A785" s="2"/>
      <c r="B785" s="2"/>
      <c r="C785" s="2"/>
      <c r="D785" s="4"/>
      <c r="E785" s="2"/>
      <c r="F785" s="2"/>
      <c r="G785" s="2"/>
      <c r="H785" s="2"/>
      <c r="I785" s="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</row>
    <row r="786" spans="1:71" ht="16" x14ac:dyDescent="0.2">
      <c r="A786" s="2"/>
      <c r="B786" s="2"/>
      <c r="C786" s="2"/>
      <c r="D786" s="4"/>
      <c r="E786" s="2"/>
      <c r="F786" s="2"/>
      <c r="G786" s="2"/>
      <c r="H786" s="2"/>
      <c r="I786" s="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</row>
    <row r="787" spans="1:71" ht="16" x14ac:dyDescent="0.2">
      <c r="A787" s="2"/>
      <c r="B787" s="2"/>
      <c r="C787" s="2"/>
      <c r="D787" s="4"/>
      <c r="E787" s="2"/>
      <c r="F787" s="2"/>
      <c r="G787" s="2"/>
      <c r="H787" s="2"/>
      <c r="I787" s="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</row>
    <row r="788" spans="1:71" ht="16" x14ac:dyDescent="0.2">
      <c r="A788" s="2"/>
      <c r="B788" s="2"/>
      <c r="C788" s="2"/>
      <c r="D788" s="4"/>
      <c r="E788" s="2"/>
      <c r="F788" s="2"/>
      <c r="G788" s="2"/>
      <c r="H788" s="2"/>
      <c r="I788" s="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</row>
    <row r="789" spans="1:71" ht="16" x14ac:dyDescent="0.2">
      <c r="A789" s="2"/>
      <c r="B789" s="2"/>
      <c r="C789" s="2"/>
      <c r="D789" s="4"/>
      <c r="E789" s="2"/>
      <c r="F789" s="2"/>
      <c r="G789" s="2"/>
      <c r="H789" s="2"/>
      <c r="I789" s="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</row>
    <row r="790" spans="1:71" ht="16" x14ac:dyDescent="0.2">
      <c r="A790" s="2"/>
      <c r="B790" s="2"/>
      <c r="C790" s="2"/>
      <c r="D790" s="4"/>
      <c r="E790" s="2"/>
      <c r="F790" s="2"/>
      <c r="G790" s="2"/>
      <c r="H790" s="2"/>
      <c r="I790" s="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</row>
    <row r="791" spans="1:71" ht="16" x14ac:dyDescent="0.2">
      <c r="A791" s="2"/>
      <c r="B791" s="2"/>
      <c r="C791" s="2"/>
      <c r="D791" s="4"/>
      <c r="E791" s="2"/>
      <c r="F791" s="2"/>
      <c r="G791" s="2"/>
      <c r="H791" s="2"/>
      <c r="I791" s="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</row>
    <row r="792" spans="1:71" ht="16" x14ac:dyDescent="0.2">
      <c r="A792" s="2"/>
      <c r="B792" s="2"/>
      <c r="C792" s="2"/>
      <c r="D792" s="4"/>
      <c r="E792" s="2"/>
      <c r="F792" s="2"/>
      <c r="G792" s="2"/>
      <c r="H792" s="2"/>
      <c r="I792" s="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</row>
    <row r="793" spans="1:71" ht="16" x14ac:dyDescent="0.2">
      <c r="A793" s="2"/>
      <c r="B793" s="2"/>
      <c r="C793" s="2"/>
      <c r="D793" s="4"/>
      <c r="E793" s="2"/>
      <c r="F793" s="2"/>
      <c r="G793" s="2"/>
      <c r="H793" s="2"/>
      <c r="I793" s="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</row>
    <row r="794" spans="1:71" ht="16" x14ac:dyDescent="0.2">
      <c r="A794" s="2"/>
      <c r="B794" s="2"/>
      <c r="C794" s="2"/>
      <c r="D794" s="4"/>
      <c r="E794" s="2"/>
      <c r="F794" s="2"/>
      <c r="G794" s="2"/>
      <c r="H794" s="2"/>
      <c r="I794" s="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</row>
    <row r="795" spans="1:71" ht="16" x14ac:dyDescent="0.2">
      <c r="A795" s="2"/>
      <c r="B795" s="2"/>
      <c r="C795" s="2"/>
      <c r="D795" s="4"/>
      <c r="E795" s="2"/>
      <c r="F795" s="2"/>
      <c r="G795" s="2"/>
      <c r="H795" s="2"/>
      <c r="I795" s="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</row>
    <row r="796" spans="1:71" ht="16" x14ac:dyDescent="0.2">
      <c r="A796" s="2"/>
      <c r="B796" s="2"/>
      <c r="C796" s="2"/>
      <c r="D796" s="4"/>
      <c r="E796" s="2"/>
      <c r="F796" s="2"/>
      <c r="G796" s="2"/>
      <c r="H796" s="2"/>
      <c r="I796" s="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</row>
    <row r="797" spans="1:71" ht="16" x14ac:dyDescent="0.2">
      <c r="A797" s="2"/>
      <c r="B797" s="2"/>
      <c r="C797" s="2"/>
      <c r="D797" s="4"/>
      <c r="E797" s="2"/>
      <c r="F797" s="2"/>
      <c r="G797" s="2"/>
      <c r="H797" s="2"/>
      <c r="I797" s="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</row>
    <row r="798" spans="1:71" ht="16" x14ac:dyDescent="0.2">
      <c r="A798" s="2"/>
      <c r="B798" s="2"/>
      <c r="C798" s="2"/>
      <c r="D798" s="4"/>
      <c r="E798" s="2"/>
      <c r="F798" s="2"/>
      <c r="G798" s="2"/>
      <c r="H798" s="2"/>
      <c r="I798" s="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</row>
    <row r="799" spans="1:71" ht="16" x14ac:dyDescent="0.2">
      <c r="A799" s="2"/>
      <c r="B799" s="2"/>
      <c r="C799" s="2"/>
      <c r="D799" s="4"/>
      <c r="E799" s="2"/>
      <c r="F799" s="2"/>
      <c r="G799" s="2"/>
      <c r="H799" s="2"/>
      <c r="I799" s="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</row>
    <row r="800" spans="1:71" ht="16" x14ac:dyDescent="0.2">
      <c r="A800" s="2"/>
      <c r="B800" s="2"/>
      <c r="C800" s="2"/>
      <c r="D800" s="4"/>
      <c r="E800" s="2"/>
      <c r="F800" s="2"/>
      <c r="G800" s="2"/>
      <c r="H800" s="2"/>
      <c r="I800" s="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</row>
    <row r="801" spans="1:71" ht="16" x14ac:dyDescent="0.2">
      <c r="A801" s="2"/>
      <c r="B801" s="2"/>
      <c r="C801" s="2"/>
      <c r="D801" s="4"/>
      <c r="E801" s="2"/>
      <c r="F801" s="2"/>
      <c r="G801" s="2"/>
      <c r="H801" s="2"/>
      <c r="I801" s="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</row>
    <row r="802" spans="1:71" ht="16" x14ac:dyDescent="0.2">
      <c r="A802" s="2"/>
      <c r="B802" s="2"/>
      <c r="C802" s="2"/>
      <c r="D802" s="4"/>
      <c r="E802" s="2"/>
      <c r="F802" s="2"/>
      <c r="G802" s="2"/>
      <c r="H802" s="2"/>
      <c r="I802" s="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</row>
    <row r="803" spans="1:71" ht="16" x14ac:dyDescent="0.2">
      <c r="A803" s="2"/>
      <c r="B803" s="2"/>
      <c r="C803" s="2"/>
      <c r="D803" s="4"/>
      <c r="E803" s="2"/>
      <c r="F803" s="2"/>
      <c r="G803" s="2"/>
      <c r="H803" s="2"/>
      <c r="I803" s="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</row>
    <row r="804" spans="1:71" ht="16" x14ac:dyDescent="0.2">
      <c r="A804" s="2"/>
      <c r="B804" s="2"/>
      <c r="C804" s="2"/>
      <c r="D804" s="4"/>
      <c r="E804" s="2"/>
      <c r="F804" s="2"/>
      <c r="G804" s="2"/>
      <c r="H804" s="2"/>
      <c r="I804" s="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</row>
    <row r="805" spans="1:71" ht="16" x14ac:dyDescent="0.2">
      <c r="A805" s="2"/>
      <c r="B805" s="2"/>
      <c r="C805" s="2"/>
      <c r="D805" s="4"/>
      <c r="E805" s="2"/>
      <c r="F805" s="2"/>
      <c r="G805" s="2"/>
      <c r="H805" s="2"/>
      <c r="I805" s="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</row>
    <row r="806" spans="1:71" ht="16" x14ac:dyDescent="0.2">
      <c r="A806" s="2"/>
      <c r="B806" s="2"/>
      <c r="C806" s="2"/>
      <c r="D806" s="4"/>
      <c r="E806" s="2"/>
      <c r="F806" s="2"/>
      <c r="G806" s="2"/>
      <c r="H806" s="2"/>
      <c r="I806" s="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</row>
    <row r="807" spans="1:71" ht="16" x14ac:dyDescent="0.2">
      <c r="A807" s="2"/>
      <c r="B807" s="2"/>
      <c r="C807" s="2"/>
      <c r="D807" s="4"/>
      <c r="E807" s="2"/>
      <c r="F807" s="2"/>
      <c r="G807" s="2"/>
      <c r="H807" s="2"/>
      <c r="I807" s="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</row>
    <row r="808" spans="1:71" ht="16" x14ac:dyDescent="0.2">
      <c r="A808" s="2"/>
      <c r="B808" s="2"/>
      <c r="C808" s="2"/>
      <c r="D808" s="4"/>
      <c r="E808" s="2"/>
      <c r="F808" s="2"/>
      <c r="G808" s="2"/>
      <c r="H808" s="2"/>
      <c r="I808" s="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</row>
    <row r="809" spans="1:71" ht="16" x14ac:dyDescent="0.2">
      <c r="A809" s="2"/>
      <c r="B809" s="2"/>
      <c r="C809" s="2"/>
      <c r="D809" s="4"/>
      <c r="E809" s="2"/>
      <c r="F809" s="2"/>
      <c r="G809" s="2"/>
      <c r="H809" s="2"/>
      <c r="I809" s="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</row>
    <row r="810" spans="1:71" ht="16" x14ac:dyDescent="0.2">
      <c r="A810" s="2"/>
      <c r="B810" s="2"/>
      <c r="C810" s="2"/>
      <c r="D810" s="4"/>
      <c r="E810" s="2"/>
      <c r="F810" s="2"/>
      <c r="G810" s="2"/>
      <c r="H810" s="2"/>
      <c r="I810" s="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</row>
    <row r="811" spans="1:71" ht="16" x14ac:dyDescent="0.2">
      <c r="A811" s="2"/>
      <c r="B811" s="2"/>
      <c r="C811" s="2"/>
      <c r="D811" s="4"/>
      <c r="E811" s="2"/>
      <c r="F811" s="2"/>
      <c r="G811" s="2"/>
      <c r="H811" s="2"/>
      <c r="I811" s="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</row>
    <row r="812" spans="1:71" ht="16" x14ac:dyDescent="0.2">
      <c r="A812" s="2"/>
      <c r="B812" s="2"/>
      <c r="C812" s="2"/>
      <c r="D812" s="4"/>
      <c r="E812" s="2"/>
      <c r="F812" s="2"/>
      <c r="G812" s="2"/>
      <c r="H812" s="2"/>
      <c r="I812" s="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</row>
    <row r="813" spans="1:71" ht="16" x14ac:dyDescent="0.2">
      <c r="A813" s="2"/>
      <c r="B813" s="2"/>
      <c r="C813" s="2"/>
      <c r="D813" s="4"/>
      <c r="E813" s="2"/>
      <c r="F813" s="2"/>
      <c r="G813" s="2"/>
      <c r="H813" s="2"/>
      <c r="I813" s="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</row>
    <row r="814" spans="1:71" ht="16" x14ac:dyDescent="0.2">
      <c r="A814" s="2"/>
      <c r="B814" s="2"/>
      <c r="C814" s="2"/>
      <c r="D814" s="4"/>
      <c r="E814" s="2"/>
      <c r="F814" s="2"/>
      <c r="G814" s="2"/>
      <c r="H814" s="2"/>
      <c r="I814" s="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</row>
    <row r="815" spans="1:71" ht="16" x14ac:dyDescent="0.2">
      <c r="A815" s="2"/>
      <c r="B815" s="2"/>
      <c r="C815" s="2"/>
      <c r="D815" s="4"/>
      <c r="E815" s="2"/>
      <c r="F815" s="2"/>
      <c r="G815" s="2"/>
      <c r="H815" s="2"/>
      <c r="I815" s="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</row>
    <row r="816" spans="1:71" ht="16" x14ac:dyDescent="0.2">
      <c r="A816" s="2"/>
      <c r="B816" s="2"/>
      <c r="C816" s="2"/>
      <c r="D816" s="4"/>
      <c r="E816" s="2"/>
      <c r="F816" s="2"/>
      <c r="G816" s="2"/>
      <c r="H816" s="2"/>
      <c r="I816" s="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</row>
    <row r="817" spans="1:71" ht="16" x14ac:dyDescent="0.2">
      <c r="A817" s="2"/>
      <c r="B817" s="2"/>
      <c r="C817" s="2"/>
      <c r="D817" s="4"/>
      <c r="E817" s="2"/>
      <c r="F817" s="2"/>
      <c r="G817" s="2"/>
      <c r="H817" s="2"/>
      <c r="I817" s="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</row>
    <row r="818" spans="1:71" ht="16" x14ac:dyDescent="0.2">
      <c r="A818" s="2"/>
      <c r="B818" s="2"/>
      <c r="C818" s="2"/>
      <c r="D818" s="4"/>
      <c r="E818" s="2"/>
      <c r="F818" s="2"/>
      <c r="G818" s="2"/>
      <c r="H818" s="2"/>
      <c r="I818" s="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</row>
    <row r="819" spans="1:71" ht="16" x14ac:dyDescent="0.2">
      <c r="A819" s="2"/>
      <c r="B819" s="2"/>
      <c r="C819" s="2"/>
      <c r="D819" s="4"/>
      <c r="E819" s="2"/>
      <c r="F819" s="2"/>
      <c r="G819" s="2"/>
      <c r="H819" s="2"/>
      <c r="I819" s="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</row>
    <row r="820" spans="1:71" ht="16" x14ac:dyDescent="0.2">
      <c r="A820" s="2"/>
      <c r="B820" s="2"/>
      <c r="C820" s="2"/>
      <c r="D820" s="4"/>
      <c r="E820" s="2"/>
      <c r="F820" s="2"/>
      <c r="G820" s="2"/>
      <c r="H820" s="2"/>
      <c r="I820" s="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</row>
    <row r="821" spans="1:71" ht="16" x14ac:dyDescent="0.2">
      <c r="A821" s="2"/>
      <c r="B821" s="2"/>
      <c r="C821" s="2"/>
      <c r="D821" s="4"/>
      <c r="E821" s="2"/>
      <c r="F821" s="2"/>
      <c r="G821" s="2"/>
      <c r="H821" s="2"/>
      <c r="I821" s="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</row>
    <row r="822" spans="1:71" ht="16" x14ac:dyDescent="0.2">
      <c r="A822" s="2"/>
      <c r="B822" s="2"/>
      <c r="C822" s="2"/>
      <c r="D822" s="4"/>
      <c r="E822" s="2"/>
      <c r="F822" s="2"/>
      <c r="G822" s="2"/>
      <c r="H822" s="2"/>
      <c r="I822" s="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</row>
    <row r="823" spans="1:71" ht="16" x14ac:dyDescent="0.2">
      <c r="A823" s="2"/>
      <c r="B823" s="2"/>
      <c r="C823" s="2"/>
      <c r="D823" s="4"/>
      <c r="E823" s="2"/>
      <c r="F823" s="2"/>
      <c r="G823" s="2"/>
      <c r="H823" s="2"/>
      <c r="I823" s="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</row>
    <row r="824" spans="1:71" ht="16" x14ac:dyDescent="0.2">
      <c r="A824" s="2"/>
      <c r="B824" s="2"/>
      <c r="C824" s="2"/>
      <c r="D824" s="4"/>
      <c r="E824" s="2"/>
      <c r="F824" s="2"/>
      <c r="G824" s="2"/>
      <c r="H824" s="2"/>
      <c r="I824" s="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</row>
    <row r="825" spans="1:71" ht="16" x14ac:dyDescent="0.2">
      <c r="A825" s="2"/>
      <c r="B825" s="2"/>
      <c r="C825" s="2"/>
      <c r="D825" s="4"/>
      <c r="E825" s="2"/>
      <c r="F825" s="2"/>
      <c r="G825" s="2"/>
      <c r="H825" s="2"/>
      <c r="I825" s="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</row>
    <row r="826" spans="1:71" ht="16" x14ac:dyDescent="0.2">
      <c r="A826" s="2"/>
      <c r="B826" s="2"/>
      <c r="C826" s="2"/>
      <c r="D826" s="4"/>
      <c r="E826" s="2"/>
      <c r="F826" s="2"/>
      <c r="G826" s="2"/>
      <c r="H826" s="2"/>
      <c r="I826" s="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</row>
    <row r="827" spans="1:71" ht="16" x14ac:dyDescent="0.2">
      <c r="A827" s="2"/>
      <c r="B827" s="2"/>
      <c r="C827" s="2"/>
      <c r="D827" s="4"/>
      <c r="E827" s="2"/>
      <c r="F827" s="2"/>
      <c r="G827" s="2"/>
      <c r="H827" s="2"/>
      <c r="I827" s="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</row>
    <row r="828" spans="1:71" ht="16" x14ac:dyDescent="0.2">
      <c r="A828" s="2"/>
      <c r="B828" s="2"/>
      <c r="C828" s="2"/>
      <c r="D828" s="4"/>
      <c r="E828" s="2"/>
      <c r="F828" s="2"/>
      <c r="G828" s="2"/>
      <c r="H828" s="2"/>
      <c r="I828" s="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</row>
    <row r="829" spans="1:71" ht="16" x14ac:dyDescent="0.2">
      <c r="A829" s="2"/>
      <c r="B829" s="2"/>
      <c r="C829" s="2"/>
      <c r="D829" s="4"/>
      <c r="E829" s="2"/>
      <c r="F829" s="2"/>
      <c r="G829" s="2"/>
      <c r="H829" s="2"/>
      <c r="I829" s="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</row>
    <row r="830" spans="1:71" ht="16" x14ac:dyDescent="0.2">
      <c r="A830" s="2"/>
      <c r="B830" s="2"/>
      <c r="C830" s="2"/>
      <c r="D830" s="4"/>
      <c r="E830" s="2"/>
      <c r="F830" s="2"/>
      <c r="G830" s="2"/>
      <c r="H830" s="2"/>
      <c r="I830" s="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</row>
    <row r="831" spans="1:71" ht="16" x14ac:dyDescent="0.2">
      <c r="A831" s="2"/>
      <c r="B831" s="2"/>
      <c r="C831" s="2"/>
      <c r="D831" s="4"/>
      <c r="E831" s="2"/>
      <c r="F831" s="2"/>
      <c r="G831" s="2"/>
      <c r="H831" s="2"/>
      <c r="I831" s="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</row>
    <row r="832" spans="1:71" ht="16" x14ac:dyDescent="0.2">
      <c r="A832" s="2"/>
      <c r="B832" s="2"/>
      <c r="C832" s="2"/>
      <c r="D832" s="4"/>
      <c r="E832" s="2"/>
      <c r="F832" s="2"/>
      <c r="G832" s="2"/>
      <c r="H832" s="2"/>
      <c r="I832" s="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</row>
    <row r="833" spans="1:71" ht="16" x14ac:dyDescent="0.2">
      <c r="A833" s="2"/>
      <c r="B833" s="2"/>
      <c r="C833" s="2"/>
      <c r="D833" s="4"/>
      <c r="E833" s="2"/>
      <c r="F833" s="2"/>
      <c r="G833" s="2"/>
      <c r="H833" s="2"/>
      <c r="I833" s="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</row>
    <row r="834" spans="1:71" ht="16" x14ac:dyDescent="0.2">
      <c r="A834" s="2"/>
      <c r="B834" s="2"/>
      <c r="C834" s="2"/>
      <c r="D834" s="4"/>
      <c r="E834" s="2"/>
      <c r="F834" s="2"/>
      <c r="G834" s="2"/>
      <c r="H834" s="2"/>
      <c r="I834" s="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</row>
    <row r="835" spans="1:71" ht="16" x14ac:dyDescent="0.2">
      <c r="A835" s="2"/>
      <c r="B835" s="2"/>
      <c r="C835" s="2"/>
      <c r="D835" s="4"/>
      <c r="E835" s="2"/>
      <c r="F835" s="2"/>
      <c r="G835" s="2"/>
      <c r="H835" s="2"/>
      <c r="I835" s="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</row>
    <row r="836" spans="1:71" ht="16" x14ac:dyDescent="0.2">
      <c r="A836" s="2"/>
      <c r="B836" s="2"/>
      <c r="C836" s="2"/>
      <c r="D836" s="4"/>
      <c r="E836" s="2"/>
      <c r="F836" s="2"/>
      <c r="G836" s="2"/>
      <c r="H836" s="2"/>
      <c r="I836" s="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</row>
    <row r="837" spans="1:71" ht="16" x14ac:dyDescent="0.2">
      <c r="A837" s="2"/>
      <c r="B837" s="2"/>
      <c r="C837" s="2"/>
      <c r="D837" s="4"/>
      <c r="E837" s="2"/>
      <c r="F837" s="2"/>
      <c r="G837" s="2"/>
      <c r="H837" s="2"/>
      <c r="I837" s="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</row>
    <row r="838" spans="1:71" ht="16" x14ac:dyDescent="0.2">
      <c r="A838" s="2"/>
      <c r="B838" s="2"/>
      <c r="C838" s="2"/>
      <c r="D838" s="4"/>
      <c r="E838" s="2"/>
      <c r="F838" s="2"/>
      <c r="G838" s="2"/>
      <c r="H838" s="2"/>
      <c r="I838" s="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</row>
    <row r="839" spans="1:71" ht="16" x14ac:dyDescent="0.2">
      <c r="A839" s="2"/>
      <c r="B839" s="2"/>
      <c r="C839" s="2"/>
      <c r="D839" s="4"/>
      <c r="E839" s="2"/>
      <c r="F839" s="2"/>
      <c r="G839" s="2"/>
      <c r="H839" s="2"/>
      <c r="I839" s="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</row>
    <row r="840" spans="1:71" ht="16" x14ac:dyDescent="0.2">
      <c r="A840" s="2"/>
      <c r="B840" s="2"/>
      <c r="C840" s="2"/>
      <c r="D840" s="4"/>
      <c r="E840" s="2"/>
      <c r="F840" s="2"/>
      <c r="G840" s="2"/>
      <c r="H840" s="2"/>
      <c r="I840" s="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</row>
    <row r="841" spans="1:71" ht="16" x14ac:dyDescent="0.2">
      <c r="A841" s="2"/>
      <c r="B841" s="2"/>
      <c r="C841" s="2"/>
      <c r="D841" s="4"/>
      <c r="E841" s="2"/>
      <c r="F841" s="2"/>
      <c r="G841" s="2"/>
      <c r="H841" s="2"/>
      <c r="I841" s="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</row>
    <row r="842" spans="1:71" ht="16" x14ac:dyDescent="0.2">
      <c r="A842" s="2"/>
      <c r="B842" s="2"/>
      <c r="C842" s="2"/>
      <c r="D842" s="4"/>
      <c r="E842" s="2"/>
      <c r="F842" s="2"/>
      <c r="G842" s="2"/>
      <c r="H842" s="2"/>
      <c r="I842" s="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</row>
    <row r="843" spans="1:71" ht="16" x14ac:dyDescent="0.2">
      <c r="A843" s="2"/>
      <c r="B843" s="2"/>
      <c r="C843" s="2"/>
      <c r="D843" s="4"/>
      <c r="E843" s="2"/>
      <c r="F843" s="2"/>
      <c r="G843" s="2"/>
      <c r="H843" s="2"/>
      <c r="I843" s="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</row>
    <row r="844" spans="1:71" ht="16" x14ac:dyDescent="0.2">
      <c r="A844" s="2"/>
      <c r="B844" s="2"/>
      <c r="C844" s="2"/>
      <c r="D844" s="4"/>
      <c r="E844" s="2"/>
      <c r="F844" s="2"/>
      <c r="G844" s="2"/>
      <c r="H844" s="2"/>
      <c r="I844" s="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</row>
    <row r="845" spans="1:71" ht="16" x14ac:dyDescent="0.2">
      <c r="A845" s="2"/>
      <c r="B845" s="2"/>
      <c r="C845" s="2"/>
      <c r="D845" s="4"/>
      <c r="E845" s="2"/>
      <c r="F845" s="2"/>
      <c r="G845" s="2"/>
      <c r="H845" s="2"/>
      <c r="I845" s="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</row>
    <row r="846" spans="1:71" ht="16" x14ac:dyDescent="0.2">
      <c r="A846" s="2"/>
      <c r="B846" s="2"/>
      <c r="C846" s="2"/>
      <c r="D846" s="4"/>
      <c r="E846" s="2"/>
      <c r="F846" s="2"/>
      <c r="G846" s="2"/>
      <c r="H846" s="2"/>
      <c r="I846" s="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</row>
    <row r="847" spans="1:71" ht="16" x14ac:dyDescent="0.2">
      <c r="A847" s="2"/>
      <c r="B847" s="2"/>
      <c r="C847" s="2"/>
      <c r="D847" s="4"/>
      <c r="E847" s="2"/>
      <c r="F847" s="2"/>
      <c r="G847" s="2"/>
      <c r="H847" s="2"/>
      <c r="I847" s="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</row>
    <row r="848" spans="1:71" ht="16" x14ac:dyDescent="0.2">
      <c r="A848" s="2"/>
      <c r="B848" s="2"/>
      <c r="C848" s="2"/>
      <c r="D848" s="4"/>
      <c r="E848" s="2"/>
      <c r="F848" s="2"/>
      <c r="G848" s="2"/>
      <c r="H848" s="2"/>
      <c r="I848" s="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</row>
    <row r="849" spans="1:71" ht="16" x14ac:dyDescent="0.2">
      <c r="A849" s="2"/>
      <c r="B849" s="2"/>
      <c r="C849" s="2"/>
      <c r="D849" s="4"/>
      <c r="E849" s="2"/>
      <c r="F849" s="2"/>
      <c r="G849" s="2"/>
      <c r="H849" s="2"/>
      <c r="I849" s="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</row>
    <row r="850" spans="1:71" ht="16" x14ac:dyDescent="0.2">
      <c r="A850" s="2"/>
      <c r="B850" s="2"/>
      <c r="C850" s="2"/>
      <c r="D850" s="4"/>
      <c r="E850" s="2"/>
      <c r="F850" s="2"/>
      <c r="G850" s="2"/>
      <c r="H850" s="2"/>
      <c r="I850" s="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</row>
    <row r="851" spans="1:71" ht="16" x14ac:dyDescent="0.2">
      <c r="A851" s="2"/>
      <c r="B851" s="2"/>
      <c r="C851" s="2"/>
      <c r="D851" s="4"/>
      <c r="E851" s="2"/>
      <c r="F851" s="2"/>
      <c r="G851" s="2"/>
      <c r="H851" s="2"/>
      <c r="I851" s="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</row>
    <row r="852" spans="1:71" ht="16" x14ac:dyDescent="0.2">
      <c r="A852" s="2"/>
      <c r="B852" s="2"/>
      <c r="C852" s="2"/>
      <c r="D852" s="4"/>
      <c r="E852" s="2"/>
      <c r="F852" s="2"/>
      <c r="G852" s="2"/>
      <c r="H852" s="2"/>
      <c r="I852" s="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</row>
    <row r="853" spans="1:71" ht="16" x14ac:dyDescent="0.2">
      <c r="A853" s="2"/>
      <c r="B853" s="2"/>
      <c r="C853" s="2"/>
      <c r="D853" s="4"/>
      <c r="E853" s="2"/>
      <c r="F853" s="2"/>
      <c r="G853" s="2"/>
      <c r="H853" s="2"/>
      <c r="I853" s="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</row>
    <row r="854" spans="1:71" ht="16" x14ac:dyDescent="0.2">
      <c r="A854" s="2"/>
      <c r="B854" s="2"/>
      <c r="C854" s="2"/>
      <c r="D854" s="4"/>
      <c r="E854" s="2"/>
      <c r="F854" s="2"/>
      <c r="G854" s="2"/>
      <c r="H854" s="2"/>
      <c r="I854" s="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</row>
    <row r="855" spans="1:71" ht="16" x14ac:dyDescent="0.2">
      <c r="A855" s="2"/>
      <c r="B855" s="2"/>
      <c r="C855" s="2"/>
      <c r="D855" s="4"/>
      <c r="E855" s="2"/>
      <c r="F855" s="2"/>
      <c r="G855" s="2"/>
      <c r="H855" s="2"/>
      <c r="I855" s="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</row>
    <row r="856" spans="1:71" ht="16" x14ac:dyDescent="0.2">
      <c r="A856" s="2"/>
      <c r="B856" s="2"/>
      <c r="C856" s="2"/>
      <c r="D856" s="4"/>
      <c r="E856" s="2"/>
      <c r="F856" s="2"/>
      <c r="G856" s="2"/>
      <c r="H856" s="2"/>
      <c r="I856" s="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</row>
    <row r="857" spans="1:71" ht="16" x14ac:dyDescent="0.2">
      <c r="A857" s="2"/>
      <c r="B857" s="2"/>
      <c r="C857" s="2"/>
      <c r="D857" s="4"/>
      <c r="E857" s="2"/>
      <c r="F857" s="2"/>
      <c r="G857" s="2"/>
      <c r="H857" s="2"/>
      <c r="I857" s="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</row>
    <row r="858" spans="1:71" ht="16" x14ac:dyDescent="0.2">
      <c r="A858" s="2"/>
      <c r="B858" s="2"/>
      <c r="C858" s="2"/>
      <c r="D858" s="4"/>
      <c r="E858" s="2"/>
      <c r="F858" s="2"/>
      <c r="G858" s="2"/>
      <c r="H858" s="2"/>
      <c r="I858" s="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</row>
    <row r="859" spans="1:71" ht="16" x14ac:dyDescent="0.2">
      <c r="A859" s="2"/>
      <c r="B859" s="2"/>
      <c r="C859" s="2"/>
      <c r="D859" s="4"/>
      <c r="E859" s="2"/>
      <c r="F859" s="2"/>
      <c r="G859" s="2"/>
      <c r="H859" s="2"/>
      <c r="I859" s="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</row>
    <row r="860" spans="1:71" ht="16" x14ac:dyDescent="0.2">
      <c r="A860" s="2"/>
      <c r="B860" s="2"/>
      <c r="C860" s="2"/>
      <c r="D860" s="4"/>
      <c r="E860" s="2"/>
      <c r="F860" s="2"/>
      <c r="G860" s="2"/>
      <c r="H860" s="2"/>
      <c r="I860" s="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</row>
    <row r="861" spans="1:71" ht="16" x14ac:dyDescent="0.2">
      <c r="A861" s="2"/>
      <c r="B861" s="2"/>
      <c r="C861" s="2"/>
      <c r="D861" s="4"/>
      <c r="E861" s="2"/>
      <c r="F861" s="2"/>
      <c r="G861" s="2"/>
      <c r="H861" s="2"/>
      <c r="I861" s="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</row>
    <row r="862" spans="1:71" ht="16" x14ac:dyDescent="0.2">
      <c r="A862" s="2"/>
      <c r="B862" s="2"/>
      <c r="C862" s="2"/>
      <c r="D862" s="4"/>
      <c r="E862" s="2"/>
      <c r="F862" s="2"/>
      <c r="G862" s="2"/>
      <c r="H862" s="2"/>
      <c r="I862" s="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</row>
    <row r="863" spans="1:71" ht="16" x14ac:dyDescent="0.2">
      <c r="A863" s="2"/>
      <c r="B863" s="2"/>
      <c r="C863" s="2"/>
      <c r="D863" s="4"/>
      <c r="E863" s="2"/>
      <c r="F863" s="2"/>
      <c r="G863" s="2"/>
      <c r="H863" s="2"/>
      <c r="I863" s="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</row>
    <row r="864" spans="1:71" ht="16" x14ac:dyDescent="0.2">
      <c r="A864" s="2"/>
      <c r="B864" s="2"/>
      <c r="C864" s="2"/>
      <c r="D864" s="4"/>
      <c r="E864" s="2"/>
      <c r="F864" s="2"/>
      <c r="G864" s="2"/>
      <c r="H864" s="2"/>
      <c r="I864" s="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</row>
    <row r="865" spans="1:71" ht="16" x14ac:dyDescent="0.2">
      <c r="A865" s="2"/>
      <c r="B865" s="2"/>
      <c r="C865" s="2"/>
      <c r="D865" s="4"/>
      <c r="E865" s="2"/>
      <c r="F865" s="2"/>
      <c r="G865" s="2"/>
      <c r="H865" s="2"/>
      <c r="I865" s="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</row>
    <row r="866" spans="1:71" ht="16" x14ac:dyDescent="0.2">
      <c r="A866" s="2"/>
      <c r="B866" s="2"/>
      <c r="C866" s="2"/>
      <c r="D866" s="4"/>
      <c r="E866" s="2"/>
      <c r="F866" s="2"/>
      <c r="G866" s="2"/>
      <c r="H866" s="2"/>
      <c r="I866" s="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</row>
    <row r="867" spans="1:71" ht="16" x14ac:dyDescent="0.2">
      <c r="A867" s="2"/>
      <c r="B867" s="2"/>
      <c r="C867" s="2"/>
      <c r="D867" s="4"/>
      <c r="E867" s="2"/>
      <c r="F867" s="2"/>
      <c r="G867" s="2"/>
      <c r="H867" s="2"/>
      <c r="I867" s="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</row>
    <row r="868" spans="1:71" ht="16" x14ac:dyDescent="0.2">
      <c r="A868" s="2"/>
      <c r="B868" s="2"/>
      <c r="C868" s="2"/>
      <c r="D868" s="4"/>
      <c r="E868" s="2"/>
      <c r="F868" s="2"/>
      <c r="G868" s="2"/>
      <c r="H868" s="2"/>
      <c r="I868" s="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</row>
    <row r="869" spans="1:71" ht="16" x14ac:dyDescent="0.2">
      <c r="A869" s="2"/>
      <c r="B869" s="2"/>
      <c r="C869" s="2"/>
      <c r="D869" s="4"/>
      <c r="E869" s="2"/>
      <c r="F869" s="2"/>
      <c r="G869" s="2"/>
      <c r="H869" s="2"/>
      <c r="I869" s="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</row>
    <row r="870" spans="1:71" ht="16" x14ac:dyDescent="0.2">
      <c r="A870" s="2"/>
      <c r="B870" s="2"/>
      <c r="C870" s="2"/>
      <c r="D870" s="4"/>
      <c r="E870" s="2"/>
      <c r="F870" s="2"/>
      <c r="G870" s="2"/>
      <c r="H870" s="2"/>
      <c r="I870" s="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</row>
    <row r="871" spans="1:71" ht="16" x14ac:dyDescent="0.2">
      <c r="A871" s="2"/>
      <c r="B871" s="2"/>
      <c r="C871" s="2"/>
      <c r="D871" s="4"/>
      <c r="E871" s="2"/>
      <c r="F871" s="2"/>
      <c r="G871" s="2"/>
      <c r="H871" s="2"/>
      <c r="I871" s="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</row>
    <row r="872" spans="1:71" ht="16" x14ac:dyDescent="0.2">
      <c r="A872" s="2"/>
      <c r="B872" s="2"/>
      <c r="C872" s="2"/>
      <c r="D872" s="4"/>
      <c r="E872" s="2"/>
      <c r="F872" s="2"/>
      <c r="G872" s="2"/>
      <c r="H872" s="2"/>
      <c r="I872" s="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</row>
    <row r="873" spans="1:71" ht="16" x14ac:dyDescent="0.2">
      <c r="A873" s="2"/>
      <c r="B873" s="2"/>
      <c r="C873" s="2"/>
      <c r="D873" s="4"/>
      <c r="E873" s="2"/>
      <c r="F873" s="2"/>
      <c r="G873" s="2"/>
      <c r="H873" s="2"/>
      <c r="I873" s="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</row>
    <row r="874" spans="1:71" ht="16" x14ac:dyDescent="0.2">
      <c r="A874" s="2"/>
      <c r="B874" s="2"/>
      <c r="C874" s="2"/>
      <c r="D874" s="4"/>
      <c r="E874" s="2"/>
      <c r="F874" s="2"/>
      <c r="G874" s="2"/>
      <c r="H874" s="2"/>
      <c r="I874" s="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</row>
    <row r="875" spans="1:71" ht="16" x14ac:dyDescent="0.2">
      <c r="A875" s="2"/>
      <c r="B875" s="2"/>
      <c r="C875" s="2"/>
      <c r="D875" s="4"/>
      <c r="E875" s="2"/>
      <c r="F875" s="2"/>
      <c r="G875" s="2"/>
      <c r="H875" s="2"/>
      <c r="I875" s="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</row>
    <row r="876" spans="1:71" ht="16" x14ac:dyDescent="0.2">
      <c r="A876" s="2"/>
      <c r="B876" s="2"/>
      <c r="C876" s="2"/>
      <c r="D876" s="4"/>
      <c r="E876" s="2"/>
      <c r="F876" s="2"/>
      <c r="G876" s="2"/>
      <c r="H876" s="2"/>
      <c r="I876" s="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</row>
    <row r="877" spans="1:71" ht="16" x14ac:dyDescent="0.2">
      <c r="A877" s="2"/>
      <c r="B877" s="2"/>
      <c r="C877" s="2"/>
      <c r="D877" s="4"/>
      <c r="E877" s="2"/>
      <c r="F877" s="2"/>
      <c r="G877" s="2"/>
      <c r="H877" s="2"/>
      <c r="I877" s="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</row>
    <row r="878" spans="1:71" ht="16" x14ac:dyDescent="0.2">
      <c r="A878" s="2"/>
      <c r="B878" s="2"/>
      <c r="C878" s="2"/>
      <c r="D878" s="4"/>
      <c r="E878" s="2"/>
      <c r="F878" s="2"/>
      <c r="G878" s="2"/>
      <c r="H878" s="2"/>
      <c r="I878" s="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</row>
    <row r="879" spans="1:71" ht="16" x14ac:dyDescent="0.2">
      <c r="A879" s="2"/>
      <c r="B879" s="2"/>
      <c r="C879" s="2"/>
      <c r="D879" s="4"/>
      <c r="E879" s="2"/>
      <c r="F879" s="2"/>
      <c r="G879" s="2"/>
      <c r="H879" s="2"/>
      <c r="I879" s="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</row>
    <row r="880" spans="1:71" ht="16" x14ac:dyDescent="0.2">
      <c r="A880" s="2"/>
      <c r="B880" s="2"/>
      <c r="C880" s="2"/>
      <c r="D880" s="4"/>
      <c r="E880" s="2"/>
      <c r="F880" s="2"/>
      <c r="G880" s="2"/>
      <c r="H880" s="2"/>
      <c r="I880" s="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</row>
    <row r="881" spans="1:71" ht="16" x14ac:dyDescent="0.2">
      <c r="A881" s="2"/>
      <c r="B881" s="2"/>
      <c r="C881" s="2"/>
      <c r="D881" s="4"/>
      <c r="E881" s="2"/>
      <c r="F881" s="2"/>
      <c r="G881" s="2"/>
      <c r="H881" s="2"/>
      <c r="I881" s="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</row>
    <row r="882" spans="1:71" ht="16" x14ac:dyDescent="0.2">
      <c r="A882" s="2"/>
      <c r="B882" s="2"/>
      <c r="C882" s="2"/>
      <c r="D882" s="4"/>
      <c r="E882" s="2"/>
      <c r="F882" s="2"/>
      <c r="G882" s="2"/>
      <c r="H882" s="2"/>
      <c r="I882" s="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</row>
    <row r="883" spans="1:71" ht="16" x14ac:dyDescent="0.2">
      <c r="A883" s="2"/>
      <c r="B883" s="2"/>
      <c r="C883" s="2"/>
      <c r="D883" s="4"/>
      <c r="E883" s="2"/>
      <c r="F883" s="2"/>
      <c r="G883" s="2"/>
      <c r="H883" s="2"/>
      <c r="I883" s="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</row>
    <row r="884" spans="1:71" ht="16" x14ac:dyDescent="0.2">
      <c r="A884" s="2"/>
      <c r="B884" s="2"/>
      <c r="C884" s="2"/>
      <c r="D884" s="4"/>
      <c r="E884" s="2"/>
      <c r="F884" s="2"/>
      <c r="G884" s="2"/>
      <c r="H884" s="2"/>
      <c r="I884" s="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</row>
    <row r="885" spans="1:71" ht="16" x14ac:dyDescent="0.2">
      <c r="A885" s="2"/>
      <c r="B885" s="2"/>
      <c r="C885" s="2"/>
      <c r="D885" s="4"/>
      <c r="E885" s="2"/>
      <c r="F885" s="2"/>
      <c r="G885" s="2"/>
      <c r="H885" s="2"/>
      <c r="I885" s="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</row>
    <row r="886" spans="1:71" ht="16" x14ac:dyDescent="0.2">
      <c r="A886" s="2"/>
      <c r="B886" s="2"/>
      <c r="C886" s="2"/>
      <c r="D886" s="4"/>
      <c r="E886" s="2"/>
      <c r="F886" s="2"/>
      <c r="G886" s="2"/>
      <c r="H886" s="2"/>
      <c r="I886" s="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</row>
    <row r="887" spans="1:71" ht="16" x14ac:dyDescent="0.2">
      <c r="A887" s="2"/>
      <c r="B887" s="2"/>
      <c r="C887" s="2"/>
      <c r="D887" s="4"/>
      <c r="E887" s="2"/>
      <c r="F887" s="2"/>
      <c r="G887" s="2"/>
      <c r="H887" s="2"/>
      <c r="I887" s="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</row>
    <row r="888" spans="1:71" ht="16" x14ac:dyDescent="0.2">
      <c r="A888" s="2"/>
      <c r="B888" s="2"/>
      <c r="C888" s="2"/>
      <c r="D888" s="4"/>
      <c r="E888" s="2"/>
      <c r="F888" s="2"/>
      <c r="G888" s="2"/>
      <c r="H888" s="2"/>
      <c r="I888" s="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</row>
    <row r="889" spans="1:71" ht="16" x14ac:dyDescent="0.2">
      <c r="A889" s="2"/>
      <c r="B889" s="2"/>
      <c r="C889" s="2"/>
      <c r="D889" s="4"/>
      <c r="E889" s="2"/>
      <c r="F889" s="2"/>
      <c r="G889" s="2"/>
      <c r="H889" s="2"/>
      <c r="I889" s="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</row>
    <row r="890" spans="1:71" ht="16" x14ac:dyDescent="0.2">
      <c r="A890" s="2"/>
      <c r="B890" s="2"/>
      <c r="C890" s="2"/>
      <c r="D890" s="4"/>
      <c r="E890" s="2"/>
      <c r="F890" s="2"/>
      <c r="G890" s="2"/>
      <c r="H890" s="2"/>
      <c r="I890" s="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</row>
    <row r="891" spans="1:71" ht="16" x14ac:dyDescent="0.2">
      <c r="A891" s="2"/>
      <c r="B891" s="2"/>
      <c r="C891" s="2"/>
      <c r="D891" s="4"/>
      <c r="E891" s="2"/>
      <c r="F891" s="2"/>
      <c r="G891" s="2"/>
      <c r="H891" s="2"/>
      <c r="I891" s="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</row>
    <row r="892" spans="1:71" ht="16" x14ac:dyDescent="0.2">
      <c r="A892" s="2"/>
      <c r="B892" s="2"/>
      <c r="C892" s="2"/>
      <c r="D892" s="4"/>
      <c r="E892" s="2"/>
      <c r="F892" s="2"/>
      <c r="G892" s="2"/>
      <c r="H892" s="2"/>
      <c r="I892" s="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</row>
    <row r="893" spans="1:71" ht="16" x14ac:dyDescent="0.2">
      <c r="A893" s="2"/>
      <c r="B893" s="2"/>
      <c r="C893" s="2"/>
      <c r="D893" s="4"/>
      <c r="E893" s="2"/>
      <c r="F893" s="2"/>
      <c r="G893" s="2"/>
      <c r="H893" s="2"/>
      <c r="I893" s="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</row>
    <row r="894" spans="1:71" ht="16" x14ac:dyDescent="0.2">
      <c r="A894" s="2"/>
      <c r="B894" s="2"/>
      <c r="C894" s="2"/>
      <c r="D894" s="4"/>
      <c r="E894" s="2"/>
      <c r="F894" s="2"/>
      <c r="G894" s="2"/>
      <c r="H894" s="2"/>
      <c r="I894" s="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</row>
    <row r="895" spans="1:71" ht="16" x14ac:dyDescent="0.2">
      <c r="A895" s="2"/>
      <c r="B895" s="2"/>
      <c r="C895" s="2"/>
      <c r="D895" s="4"/>
      <c r="E895" s="2"/>
      <c r="F895" s="2"/>
      <c r="G895" s="2"/>
      <c r="H895" s="2"/>
      <c r="I895" s="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</row>
    <row r="896" spans="1:71" ht="16" x14ac:dyDescent="0.2">
      <c r="A896" s="2"/>
      <c r="B896" s="2"/>
      <c r="C896" s="2"/>
      <c r="D896" s="4"/>
      <c r="E896" s="2"/>
      <c r="F896" s="2"/>
      <c r="G896" s="2"/>
      <c r="H896" s="2"/>
      <c r="I896" s="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</row>
    <row r="897" spans="1:71" ht="16" x14ac:dyDescent="0.2">
      <c r="A897" s="2"/>
      <c r="B897" s="2"/>
      <c r="C897" s="2"/>
      <c r="D897" s="4"/>
      <c r="E897" s="2"/>
      <c r="F897" s="2"/>
      <c r="G897" s="2"/>
      <c r="H897" s="2"/>
      <c r="I897" s="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</row>
    <row r="898" spans="1:71" ht="16" x14ac:dyDescent="0.2">
      <c r="A898" s="2"/>
      <c r="B898" s="2"/>
      <c r="C898" s="2"/>
      <c r="D898" s="4"/>
      <c r="E898" s="2"/>
      <c r="F898" s="2"/>
      <c r="G898" s="2"/>
      <c r="H898" s="2"/>
      <c r="I898" s="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</row>
    <row r="899" spans="1:71" ht="16" x14ac:dyDescent="0.2">
      <c r="A899" s="2"/>
      <c r="B899" s="2"/>
      <c r="C899" s="2"/>
      <c r="D899" s="4"/>
      <c r="E899" s="2"/>
      <c r="F899" s="2"/>
      <c r="G899" s="2"/>
      <c r="H899" s="2"/>
      <c r="I899" s="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</row>
    <row r="900" spans="1:71" ht="16" x14ac:dyDescent="0.2">
      <c r="A900" s="2"/>
      <c r="B900" s="2"/>
      <c r="C900" s="2"/>
      <c r="D900" s="4"/>
      <c r="E900" s="2"/>
      <c r="F900" s="2"/>
      <c r="G900" s="2"/>
      <c r="H900" s="2"/>
      <c r="I900" s="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</row>
    <row r="901" spans="1:71" ht="16" x14ac:dyDescent="0.2">
      <c r="A901" s="2"/>
      <c r="B901" s="2"/>
      <c r="C901" s="2"/>
      <c r="D901" s="4"/>
      <c r="E901" s="2"/>
      <c r="F901" s="2"/>
      <c r="G901" s="2"/>
      <c r="H901" s="2"/>
      <c r="I901" s="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</row>
    <row r="902" spans="1:71" ht="16" x14ac:dyDescent="0.2">
      <c r="A902" s="2"/>
      <c r="B902" s="2"/>
      <c r="C902" s="2"/>
      <c r="D902" s="4"/>
      <c r="E902" s="2"/>
      <c r="F902" s="2"/>
      <c r="G902" s="2"/>
      <c r="H902" s="2"/>
      <c r="I902" s="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</row>
    <row r="903" spans="1:71" ht="16" x14ac:dyDescent="0.2">
      <c r="A903" s="2"/>
      <c r="B903" s="2"/>
      <c r="C903" s="2"/>
      <c r="D903" s="4"/>
      <c r="E903" s="2"/>
      <c r="F903" s="2"/>
      <c r="G903" s="2"/>
      <c r="H903" s="2"/>
      <c r="I903" s="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</row>
    <row r="904" spans="1:71" ht="16" x14ac:dyDescent="0.2">
      <c r="A904" s="2"/>
      <c r="B904" s="2"/>
      <c r="C904" s="2"/>
      <c r="D904" s="4"/>
      <c r="E904" s="2"/>
      <c r="F904" s="2"/>
      <c r="G904" s="2"/>
      <c r="H904" s="2"/>
      <c r="I904" s="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</row>
    <row r="905" spans="1:71" ht="16" x14ac:dyDescent="0.2">
      <c r="A905" s="2"/>
      <c r="B905" s="2"/>
      <c r="C905" s="2"/>
      <c r="D905" s="4"/>
      <c r="E905" s="2"/>
      <c r="F905" s="2"/>
      <c r="G905" s="2"/>
      <c r="H905" s="2"/>
      <c r="I905" s="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</row>
    <row r="906" spans="1:71" ht="16" x14ac:dyDescent="0.2">
      <c r="A906" s="2"/>
      <c r="B906" s="2"/>
      <c r="C906" s="2"/>
      <c r="D906" s="4"/>
      <c r="E906" s="2"/>
      <c r="F906" s="2"/>
      <c r="G906" s="2"/>
      <c r="H906" s="2"/>
      <c r="I906" s="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</row>
    <row r="907" spans="1:71" ht="16" x14ac:dyDescent="0.2">
      <c r="A907" s="2"/>
      <c r="B907" s="2"/>
      <c r="C907" s="2"/>
      <c r="D907" s="4"/>
      <c r="E907" s="2"/>
      <c r="F907" s="2"/>
      <c r="G907" s="2"/>
      <c r="H907" s="2"/>
      <c r="I907" s="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</row>
    <row r="908" spans="1:71" ht="16" x14ac:dyDescent="0.2">
      <c r="A908" s="2"/>
      <c r="B908" s="2"/>
      <c r="C908" s="2"/>
      <c r="D908" s="4"/>
      <c r="E908" s="2"/>
      <c r="F908" s="2"/>
      <c r="G908" s="2"/>
      <c r="H908" s="2"/>
      <c r="I908" s="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</row>
    <row r="909" spans="1:71" ht="16" x14ac:dyDescent="0.2">
      <c r="A909" s="2"/>
      <c r="B909" s="2"/>
      <c r="C909" s="2"/>
      <c r="D909" s="4"/>
      <c r="E909" s="2"/>
      <c r="F909" s="2"/>
      <c r="G909" s="2"/>
      <c r="H909" s="2"/>
      <c r="I909" s="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</row>
    <row r="910" spans="1:71" ht="16" x14ac:dyDescent="0.2">
      <c r="A910" s="2"/>
      <c r="B910" s="2"/>
      <c r="C910" s="2"/>
      <c r="D910" s="4"/>
      <c r="E910" s="2"/>
      <c r="F910" s="2"/>
      <c r="G910" s="2"/>
      <c r="H910" s="2"/>
      <c r="I910" s="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</row>
    <row r="911" spans="1:71" ht="16" x14ac:dyDescent="0.2">
      <c r="A911" s="2"/>
      <c r="B911" s="2"/>
      <c r="C911" s="2"/>
      <c r="D911" s="4"/>
      <c r="E911" s="2"/>
      <c r="F911" s="2"/>
      <c r="G911" s="2"/>
      <c r="H911" s="2"/>
      <c r="I911" s="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</row>
    <row r="912" spans="1:71" ht="16" x14ac:dyDescent="0.2">
      <c r="A912" s="2"/>
      <c r="B912" s="2"/>
      <c r="C912" s="2"/>
      <c r="D912" s="4"/>
      <c r="E912" s="2"/>
      <c r="F912" s="2"/>
      <c r="G912" s="2"/>
      <c r="H912" s="2"/>
      <c r="I912" s="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</row>
    <row r="913" spans="1:71" ht="16" x14ac:dyDescent="0.2">
      <c r="A913" s="2"/>
      <c r="B913" s="2"/>
      <c r="C913" s="2"/>
      <c r="D913" s="4"/>
      <c r="E913" s="2"/>
      <c r="F913" s="2"/>
      <c r="G913" s="2"/>
      <c r="H913" s="2"/>
      <c r="I913" s="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</row>
    <row r="914" spans="1:71" ht="16" x14ac:dyDescent="0.2">
      <c r="A914" s="2"/>
      <c r="B914" s="2"/>
      <c r="C914" s="2"/>
      <c r="D914" s="4"/>
      <c r="E914" s="2"/>
      <c r="F914" s="2"/>
      <c r="G914" s="2"/>
      <c r="H914" s="2"/>
      <c r="I914" s="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</row>
    <row r="915" spans="1:71" ht="16" x14ac:dyDescent="0.2">
      <c r="A915" s="2"/>
      <c r="B915" s="2"/>
      <c r="C915" s="2"/>
      <c r="D915" s="4"/>
      <c r="E915" s="2"/>
      <c r="F915" s="2"/>
      <c r="G915" s="2"/>
      <c r="H915" s="2"/>
      <c r="I915" s="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</row>
    <row r="916" spans="1:71" ht="16" x14ac:dyDescent="0.2">
      <c r="A916" s="2"/>
      <c r="B916" s="2"/>
      <c r="C916" s="2"/>
      <c r="D916" s="4"/>
      <c r="E916" s="2"/>
      <c r="F916" s="2"/>
      <c r="G916" s="2"/>
      <c r="H916" s="2"/>
      <c r="I916" s="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</row>
    <row r="917" spans="1:71" ht="16" x14ac:dyDescent="0.2">
      <c r="A917" s="2"/>
      <c r="B917" s="2"/>
      <c r="C917" s="2"/>
      <c r="D917" s="4"/>
      <c r="E917" s="2"/>
      <c r="F917" s="2"/>
      <c r="G917" s="2"/>
      <c r="H917" s="2"/>
      <c r="I917" s="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</row>
    <row r="918" spans="1:71" ht="16" x14ac:dyDescent="0.2">
      <c r="A918" s="2"/>
      <c r="B918" s="2"/>
      <c r="C918" s="2"/>
      <c r="D918" s="4"/>
      <c r="E918" s="2"/>
      <c r="F918" s="2"/>
      <c r="G918" s="2"/>
      <c r="H918" s="2"/>
      <c r="I918" s="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</row>
    <row r="919" spans="1:71" ht="16" x14ac:dyDescent="0.2">
      <c r="A919" s="2"/>
      <c r="B919" s="2"/>
      <c r="C919" s="2"/>
      <c r="D919" s="4"/>
      <c r="E919" s="2"/>
      <c r="F919" s="2"/>
      <c r="G919" s="2"/>
      <c r="H919" s="2"/>
      <c r="I919" s="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</row>
    <row r="920" spans="1:71" ht="16" x14ac:dyDescent="0.2">
      <c r="A920" s="2"/>
      <c r="B920" s="2"/>
      <c r="C920" s="2"/>
      <c r="D920" s="4"/>
      <c r="E920" s="2"/>
      <c r="F920" s="2"/>
      <c r="G920" s="2"/>
      <c r="H920" s="2"/>
      <c r="I920" s="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</row>
    <row r="921" spans="1:71" ht="16" x14ac:dyDescent="0.2">
      <c r="A921" s="2"/>
      <c r="B921" s="2"/>
      <c r="C921" s="2"/>
      <c r="D921" s="4"/>
      <c r="E921" s="2"/>
      <c r="F921" s="2"/>
      <c r="G921" s="2"/>
      <c r="H921" s="2"/>
      <c r="I921" s="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</row>
    <row r="922" spans="1:71" ht="16" x14ac:dyDescent="0.2">
      <c r="A922" s="2"/>
      <c r="B922" s="2"/>
      <c r="C922" s="2"/>
      <c r="D922" s="4"/>
      <c r="E922" s="2"/>
      <c r="F922" s="2"/>
      <c r="G922" s="2"/>
      <c r="H922" s="2"/>
      <c r="I922" s="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</row>
    <row r="923" spans="1:71" ht="16" x14ac:dyDescent="0.2">
      <c r="A923" s="2"/>
      <c r="B923" s="2"/>
      <c r="C923" s="2"/>
      <c r="D923" s="4"/>
      <c r="E923" s="2"/>
      <c r="F923" s="2"/>
      <c r="G923" s="2"/>
      <c r="H923" s="2"/>
      <c r="I923" s="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</row>
    <row r="924" spans="1:71" ht="16" x14ac:dyDescent="0.2">
      <c r="A924" s="2"/>
      <c r="B924" s="2"/>
      <c r="C924" s="2"/>
      <c r="D924" s="4"/>
      <c r="E924" s="2"/>
      <c r="F924" s="2"/>
      <c r="G924" s="2"/>
      <c r="H924" s="2"/>
      <c r="I924" s="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</row>
    <row r="925" spans="1:71" ht="16" x14ac:dyDescent="0.2">
      <c r="A925" s="2"/>
      <c r="B925" s="2"/>
      <c r="C925" s="2"/>
      <c r="D925" s="4"/>
      <c r="E925" s="2"/>
      <c r="F925" s="2"/>
      <c r="G925" s="2"/>
      <c r="H925" s="2"/>
      <c r="I925" s="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</row>
    <row r="926" spans="1:71" ht="16" x14ac:dyDescent="0.2">
      <c r="A926" s="2"/>
      <c r="B926" s="2"/>
      <c r="C926" s="2"/>
      <c r="D926" s="4"/>
      <c r="E926" s="2"/>
      <c r="F926" s="2"/>
      <c r="G926" s="2"/>
      <c r="H926" s="2"/>
      <c r="I926" s="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</row>
    <row r="927" spans="1:71" ht="16" x14ac:dyDescent="0.2">
      <c r="A927" s="2"/>
      <c r="B927" s="2"/>
      <c r="C927" s="2"/>
      <c r="D927" s="4"/>
      <c r="E927" s="2"/>
      <c r="F927" s="2"/>
      <c r="G927" s="2"/>
      <c r="H927" s="2"/>
      <c r="I927" s="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</row>
    <row r="928" spans="1:71" ht="16" x14ac:dyDescent="0.2">
      <c r="A928" s="2"/>
      <c r="B928" s="2"/>
      <c r="C928" s="2"/>
      <c r="D928" s="4"/>
      <c r="E928" s="2"/>
      <c r="F928" s="2"/>
      <c r="G928" s="2"/>
      <c r="H928" s="2"/>
      <c r="I928" s="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</row>
    <row r="929" spans="1:71" ht="16" x14ac:dyDescent="0.2">
      <c r="A929" s="2"/>
      <c r="B929" s="2"/>
      <c r="C929" s="2"/>
      <c r="D929" s="4"/>
      <c r="E929" s="2"/>
      <c r="F929" s="2"/>
      <c r="G929" s="2"/>
      <c r="H929" s="2"/>
      <c r="I929" s="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</row>
    <row r="930" spans="1:71" ht="16" x14ac:dyDescent="0.2">
      <c r="A930" s="2"/>
      <c r="B930" s="2"/>
      <c r="C930" s="2"/>
      <c r="D930" s="4"/>
      <c r="E930" s="2"/>
      <c r="F930" s="2"/>
      <c r="G930" s="2"/>
      <c r="H930" s="2"/>
      <c r="I930" s="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</row>
    <row r="931" spans="1:71" ht="16" x14ac:dyDescent="0.2">
      <c r="A931" s="2"/>
      <c r="B931" s="2"/>
      <c r="C931" s="2"/>
      <c r="D931" s="4"/>
      <c r="E931" s="2"/>
      <c r="F931" s="2"/>
      <c r="G931" s="2"/>
      <c r="H931" s="2"/>
      <c r="I931" s="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</row>
    <row r="932" spans="1:71" ht="16" x14ac:dyDescent="0.2">
      <c r="A932" s="2"/>
      <c r="B932" s="2"/>
      <c r="C932" s="2"/>
      <c r="D932" s="4"/>
      <c r="E932" s="2"/>
      <c r="F932" s="2"/>
      <c r="G932" s="2"/>
      <c r="H932" s="2"/>
      <c r="I932" s="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</row>
    <row r="933" spans="1:71" ht="16" x14ac:dyDescent="0.2">
      <c r="A933" s="2"/>
      <c r="B933" s="2"/>
      <c r="C933" s="2"/>
      <c r="D933" s="4"/>
      <c r="E933" s="2"/>
      <c r="F933" s="2"/>
      <c r="G933" s="2"/>
      <c r="H933" s="2"/>
      <c r="I933" s="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</row>
    <row r="934" spans="1:71" ht="16" x14ac:dyDescent="0.2">
      <c r="A934" s="2"/>
      <c r="B934" s="2"/>
      <c r="C934" s="2"/>
      <c r="D934" s="4"/>
      <c r="E934" s="2"/>
      <c r="F934" s="2"/>
      <c r="G934" s="2"/>
      <c r="H934" s="2"/>
      <c r="I934" s="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</row>
    <row r="935" spans="1:71" ht="16" x14ac:dyDescent="0.2">
      <c r="A935" s="2"/>
      <c r="B935" s="2"/>
      <c r="C935" s="2"/>
      <c r="D935" s="4"/>
      <c r="E935" s="2"/>
      <c r="F935" s="2"/>
      <c r="G935" s="2"/>
      <c r="H935" s="2"/>
      <c r="I935" s="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</row>
    <row r="936" spans="1:71" ht="16" x14ac:dyDescent="0.2">
      <c r="A936" s="2"/>
      <c r="B936" s="2"/>
      <c r="C936" s="2"/>
      <c r="D936" s="4"/>
      <c r="E936" s="2"/>
      <c r="F936" s="2"/>
      <c r="G936" s="2"/>
      <c r="H936" s="2"/>
      <c r="I936" s="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</row>
    <row r="937" spans="1:71" ht="16" x14ac:dyDescent="0.2">
      <c r="A937" s="2"/>
      <c r="B937" s="2"/>
      <c r="C937" s="2"/>
      <c r="D937" s="4"/>
      <c r="E937" s="2"/>
      <c r="F937" s="2"/>
      <c r="G937" s="2"/>
      <c r="H937" s="2"/>
      <c r="I937" s="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</row>
    <row r="938" spans="1:71" ht="16" x14ac:dyDescent="0.2">
      <c r="A938" s="2"/>
      <c r="B938" s="2"/>
      <c r="C938" s="2"/>
      <c r="D938" s="4"/>
      <c r="E938" s="2"/>
      <c r="F938" s="2"/>
      <c r="G938" s="2"/>
      <c r="H938" s="2"/>
      <c r="I938" s="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</row>
    <row r="939" spans="1:71" ht="16" x14ac:dyDescent="0.2">
      <c r="A939" s="2"/>
      <c r="B939" s="2"/>
      <c r="C939" s="2"/>
      <c r="D939" s="4"/>
      <c r="E939" s="2"/>
      <c r="F939" s="2"/>
      <c r="G939" s="2"/>
      <c r="H939" s="2"/>
      <c r="I939" s="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</row>
    <row r="940" spans="1:71" ht="16" x14ac:dyDescent="0.2">
      <c r="A940" s="2"/>
      <c r="B940" s="2"/>
      <c r="C940" s="2"/>
      <c r="D940" s="4"/>
      <c r="E940" s="2"/>
      <c r="F940" s="2"/>
      <c r="G940" s="2"/>
      <c r="H940" s="2"/>
      <c r="I940" s="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</row>
    <row r="941" spans="1:71" ht="16" x14ac:dyDescent="0.2">
      <c r="A941" s="2"/>
      <c r="B941" s="2"/>
      <c r="C941" s="2"/>
      <c r="D941" s="4"/>
      <c r="E941" s="2"/>
      <c r="F941" s="2"/>
      <c r="G941" s="2"/>
      <c r="H941" s="2"/>
      <c r="I941" s="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</row>
    <row r="942" spans="1:71" ht="16" x14ac:dyDescent="0.2">
      <c r="A942" s="2"/>
      <c r="B942" s="2"/>
      <c r="C942" s="2"/>
      <c r="D942" s="4"/>
      <c r="E942" s="2"/>
      <c r="F942" s="2"/>
      <c r="G942" s="2"/>
      <c r="H942" s="2"/>
      <c r="I942" s="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</row>
    <row r="943" spans="1:71" ht="16" x14ac:dyDescent="0.2">
      <c r="A943" s="2"/>
      <c r="B943" s="2"/>
      <c r="C943" s="2"/>
      <c r="D943" s="4"/>
      <c r="E943" s="2"/>
      <c r="F943" s="2"/>
      <c r="G943" s="2"/>
      <c r="H943" s="2"/>
      <c r="I943" s="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</row>
    <row r="944" spans="1:71" ht="16" x14ac:dyDescent="0.2">
      <c r="A944" s="2"/>
      <c r="B944" s="2"/>
      <c r="C944" s="2"/>
      <c r="D944" s="4"/>
      <c r="E944" s="2"/>
      <c r="F944" s="2"/>
      <c r="G944" s="2"/>
      <c r="H944" s="2"/>
      <c r="I944" s="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</row>
    <row r="945" spans="1:71" ht="16" x14ac:dyDescent="0.2">
      <c r="A945" s="2"/>
      <c r="B945" s="2"/>
      <c r="C945" s="2"/>
      <c r="D945" s="4"/>
      <c r="E945" s="2"/>
      <c r="F945" s="2"/>
      <c r="G945" s="2"/>
      <c r="H945" s="2"/>
      <c r="I945" s="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</row>
    <row r="946" spans="1:71" ht="16" x14ac:dyDescent="0.2">
      <c r="A946" s="2"/>
      <c r="B946" s="2"/>
      <c r="C946" s="2"/>
      <c r="D946" s="4"/>
      <c r="E946" s="2"/>
      <c r="F946" s="2"/>
      <c r="G946" s="2"/>
      <c r="H946" s="2"/>
      <c r="I946" s="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</row>
    <row r="947" spans="1:71" ht="16" x14ac:dyDescent="0.2">
      <c r="A947" s="2"/>
      <c r="B947" s="2"/>
      <c r="C947" s="2"/>
      <c r="D947" s="4"/>
      <c r="E947" s="2"/>
      <c r="F947" s="2"/>
      <c r="G947" s="2"/>
      <c r="H947" s="2"/>
      <c r="I947" s="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</row>
    <row r="948" spans="1:71" ht="16" x14ac:dyDescent="0.2">
      <c r="A948" s="2"/>
      <c r="B948" s="2"/>
      <c r="C948" s="2"/>
      <c r="D948" s="4"/>
      <c r="E948" s="2"/>
      <c r="F948" s="2"/>
      <c r="G948" s="2"/>
      <c r="H948" s="2"/>
      <c r="I948" s="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</row>
    <row r="949" spans="1:71" ht="16" x14ac:dyDescent="0.2">
      <c r="A949" s="2"/>
      <c r="B949" s="2"/>
      <c r="C949" s="2"/>
      <c r="D949" s="4"/>
      <c r="E949" s="2"/>
      <c r="F949" s="2"/>
      <c r="G949" s="2"/>
      <c r="H949" s="2"/>
      <c r="I949" s="4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</row>
    <row r="950" spans="1:71" ht="16" x14ac:dyDescent="0.2">
      <c r="A950" s="2"/>
      <c r="B950" s="2"/>
      <c r="C950" s="2"/>
      <c r="D950" s="4"/>
      <c r="E950" s="2"/>
      <c r="F950" s="2"/>
      <c r="G950" s="2"/>
      <c r="H950" s="2"/>
      <c r="I950" s="4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</row>
    <row r="951" spans="1:71" ht="16" x14ac:dyDescent="0.2">
      <c r="A951" s="2"/>
      <c r="B951" s="2"/>
      <c r="C951" s="2"/>
      <c r="D951" s="4"/>
      <c r="E951" s="2"/>
      <c r="F951" s="2"/>
      <c r="G951" s="2"/>
      <c r="H951" s="2"/>
      <c r="I951" s="4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</row>
    <row r="952" spans="1:71" ht="16" x14ac:dyDescent="0.2">
      <c r="A952" s="2"/>
      <c r="B952" s="2"/>
      <c r="C952" s="2"/>
      <c r="D952" s="4"/>
      <c r="E952" s="2"/>
      <c r="F952" s="2"/>
      <c r="G952" s="2"/>
      <c r="H952" s="2"/>
      <c r="I952" s="4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</row>
    <row r="953" spans="1:71" ht="16" x14ac:dyDescent="0.2">
      <c r="A953" s="2"/>
      <c r="B953" s="2"/>
      <c r="C953" s="2"/>
      <c r="D953" s="4"/>
      <c r="E953" s="2"/>
      <c r="F953" s="2"/>
      <c r="G953" s="2"/>
      <c r="H953" s="2"/>
      <c r="I953" s="4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</row>
    <row r="954" spans="1:71" ht="16" x14ac:dyDescent="0.2">
      <c r="A954" s="2"/>
      <c r="B954" s="2"/>
      <c r="C954" s="2"/>
      <c r="D954" s="4"/>
      <c r="E954" s="2"/>
      <c r="F954" s="2"/>
      <c r="G954" s="2"/>
      <c r="H954" s="2"/>
      <c r="I954" s="4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</row>
    <row r="955" spans="1:71" ht="16" x14ac:dyDescent="0.2">
      <c r="A955" s="2"/>
      <c r="B955" s="2"/>
      <c r="C955" s="2"/>
      <c r="D955" s="4"/>
      <c r="E955" s="2"/>
      <c r="F955" s="2"/>
      <c r="G955" s="2"/>
      <c r="H955" s="2"/>
      <c r="I955" s="4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</row>
    <row r="956" spans="1:71" ht="16" x14ac:dyDescent="0.2">
      <c r="A956" s="2"/>
      <c r="B956" s="2"/>
      <c r="C956" s="2"/>
      <c r="D956" s="4"/>
      <c r="E956" s="2"/>
      <c r="F956" s="2"/>
      <c r="G956" s="2"/>
      <c r="H956" s="2"/>
      <c r="I956" s="4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</row>
    <row r="957" spans="1:71" ht="16" x14ac:dyDescent="0.2">
      <c r="A957" s="2"/>
      <c r="B957" s="2"/>
      <c r="C957" s="2"/>
      <c r="D957" s="4"/>
      <c r="E957" s="2"/>
      <c r="F957" s="2"/>
      <c r="G957" s="2"/>
      <c r="H957" s="2"/>
      <c r="I957" s="4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</row>
    <row r="958" spans="1:71" ht="16" x14ac:dyDescent="0.2">
      <c r="A958" s="2"/>
      <c r="B958" s="2"/>
      <c r="C958" s="2"/>
      <c r="D958" s="4"/>
      <c r="E958" s="2"/>
      <c r="F958" s="2"/>
      <c r="G958" s="2"/>
      <c r="H958" s="2"/>
      <c r="I958" s="4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</row>
    <row r="959" spans="1:71" ht="16" x14ac:dyDescent="0.2">
      <c r="A959" s="2"/>
      <c r="B959" s="2"/>
      <c r="C959" s="2"/>
      <c r="D959" s="4"/>
      <c r="E959" s="2"/>
      <c r="F959" s="2"/>
      <c r="G959" s="2"/>
      <c r="H959" s="2"/>
      <c r="I959" s="4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</row>
    <row r="960" spans="1:71" ht="16" x14ac:dyDescent="0.2">
      <c r="A960" s="2"/>
      <c r="B960" s="2"/>
      <c r="C960" s="2"/>
      <c r="D960" s="4"/>
      <c r="E960" s="2"/>
      <c r="F960" s="2"/>
      <c r="G960" s="2"/>
      <c r="H960" s="2"/>
      <c r="I960" s="4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</row>
    <row r="961" spans="1:71" ht="16" x14ac:dyDescent="0.2">
      <c r="A961" s="2"/>
      <c r="B961" s="2"/>
      <c r="C961" s="2"/>
      <c r="D961" s="4"/>
      <c r="E961" s="2"/>
      <c r="F961" s="2"/>
      <c r="G961" s="2"/>
      <c r="H961" s="2"/>
      <c r="I961" s="4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</row>
    <row r="962" spans="1:71" ht="16" x14ac:dyDescent="0.2">
      <c r="A962" s="2"/>
      <c r="B962" s="2"/>
      <c r="C962" s="2"/>
      <c r="D962" s="4"/>
      <c r="E962" s="2"/>
      <c r="F962" s="2"/>
      <c r="G962" s="2"/>
      <c r="H962" s="2"/>
      <c r="I962" s="4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</row>
    <row r="963" spans="1:71" ht="16" x14ac:dyDescent="0.2">
      <c r="A963" s="2"/>
      <c r="B963" s="2"/>
      <c r="C963" s="2"/>
      <c r="D963" s="4"/>
      <c r="E963" s="2"/>
      <c r="F963" s="2"/>
      <c r="G963" s="2"/>
      <c r="H963" s="2"/>
      <c r="I963" s="4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</row>
    <row r="964" spans="1:71" ht="16" x14ac:dyDescent="0.2">
      <c r="A964" s="2"/>
      <c r="B964" s="2"/>
      <c r="C964" s="2"/>
      <c r="D964" s="4"/>
      <c r="E964" s="2"/>
      <c r="F964" s="2"/>
      <c r="G964" s="2"/>
      <c r="H964" s="2"/>
      <c r="I964" s="4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</row>
    <row r="965" spans="1:71" ht="16" x14ac:dyDescent="0.2">
      <c r="A965" s="2"/>
      <c r="B965" s="2"/>
      <c r="C965" s="2"/>
      <c r="D965" s="4"/>
      <c r="E965" s="2"/>
      <c r="F965" s="2"/>
      <c r="G965" s="2"/>
      <c r="H965" s="2"/>
      <c r="I965" s="4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</row>
    <row r="966" spans="1:71" ht="16" x14ac:dyDescent="0.2">
      <c r="A966" s="2"/>
      <c r="B966" s="2"/>
      <c r="C966" s="2"/>
      <c r="D966" s="4"/>
      <c r="E966" s="2"/>
      <c r="F966" s="2"/>
      <c r="G966" s="2"/>
      <c r="H966" s="2"/>
      <c r="I966" s="4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</row>
    <row r="967" spans="1:71" ht="16" x14ac:dyDescent="0.2">
      <c r="A967" s="2"/>
      <c r="B967" s="2"/>
      <c r="C967" s="2"/>
      <c r="D967" s="4"/>
      <c r="E967" s="2"/>
      <c r="F967" s="2"/>
      <c r="G967" s="2"/>
      <c r="H967" s="2"/>
      <c r="I967" s="4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</row>
    <row r="968" spans="1:71" ht="16" x14ac:dyDescent="0.2">
      <c r="A968" s="2"/>
      <c r="B968" s="2"/>
      <c r="C968" s="2"/>
      <c r="D968" s="4"/>
      <c r="E968" s="2"/>
      <c r="F968" s="2"/>
      <c r="G968" s="2"/>
      <c r="H968" s="2"/>
      <c r="I968" s="4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</row>
    <row r="969" spans="1:71" ht="16" x14ac:dyDescent="0.2">
      <c r="A969" s="2"/>
      <c r="B969" s="2"/>
      <c r="C969" s="2"/>
      <c r="D969" s="4"/>
      <c r="E969" s="2"/>
      <c r="F969" s="2"/>
      <c r="G969" s="2"/>
      <c r="H969" s="2"/>
      <c r="I969" s="4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</row>
    <row r="970" spans="1:71" ht="16" x14ac:dyDescent="0.2">
      <c r="A970" s="2"/>
      <c r="B970" s="2"/>
      <c r="C970" s="2"/>
      <c r="D970" s="4"/>
      <c r="E970" s="2"/>
      <c r="F970" s="2"/>
      <c r="G970" s="2"/>
      <c r="H970" s="2"/>
      <c r="I970" s="4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</row>
    <row r="971" spans="1:71" ht="16" x14ac:dyDescent="0.2">
      <c r="A971" s="2"/>
      <c r="B971" s="2"/>
      <c r="C971" s="2"/>
      <c r="D971" s="4"/>
      <c r="E971" s="2"/>
      <c r="F971" s="2"/>
      <c r="G971" s="2"/>
      <c r="H971" s="2"/>
      <c r="I971" s="4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</row>
    <row r="972" spans="1:71" ht="16" x14ac:dyDescent="0.2">
      <c r="A972" s="2"/>
      <c r="B972" s="2"/>
      <c r="C972" s="2"/>
      <c r="D972" s="4"/>
      <c r="E972" s="2"/>
      <c r="F972" s="2"/>
      <c r="G972" s="2"/>
      <c r="H972" s="2"/>
      <c r="I972" s="4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</row>
    <row r="973" spans="1:71" ht="16" x14ac:dyDescent="0.2">
      <c r="A973" s="2"/>
      <c r="B973" s="2"/>
      <c r="C973" s="2"/>
      <c r="D973" s="4"/>
      <c r="E973" s="2"/>
      <c r="F973" s="2"/>
      <c r="G973" s="2"/>
      <c r="H973" s="2"/>
      <c r="I973" s="4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</row>
    <row r="974" spans="1:71" ht="16" x14ac:dyDescent="0.2">
      <c r="A974" s="2"/>
      <c r="B974" s="2"/>
      <c r="C974" s="2"/>
      <c r="D974" s="4"/>
      <c r="E974" s="2"/>
      <c r="F974" s="2"/>
      <c r="G974" s="2"/>
      <c r="H974" s="2"/>
      <c r="I974" s="4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</row>
    <row r="975" spans="1:71" ht="16" x14ac:dyDescent="0.2">
      <c r="A975" s="2"/>
      <c r="B975" s="2"/>
      <c r="C975" s="2"/>
      <c r="D975" s="4"/>
      <c r="E975" s="2"/>
      <c r="F975" s="2"/>
      <c r="G975" s="2"/>
      <c r="H975" s="2"/>
      <c r="I975" s="4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</row>
    <row r="976" spans="1:71" ht="16" x14ac:dyDescent="0.2">
      <c r="A976" s="2"/>
      <c r="B976" s="2"/>
      <c r="C976" s="2"/>
      <c r="D976" s="4"/>
      <c r="E976" s="2"/>
      <c r="F976" s="2"/>
      <c r="G976" s="2"/>
      <c r="H976" s="2"/>
      <c r="I976" s="4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</row>
    <row r="977" spans="1:71" ht="16" x14ac:dyDescent="0.2">
      <c r="A977" s="2"/>
      <c r="B977" s="2"/>
      <c r="C977" s="2"/>
      <c r="D977" s="4"/>
      <c r="E977" s="2"/>
      <c r="F977" s="2"/>
      <c r="G977" s="2"/>
      <c r="H977" s="2"/>
      <c r="I977" s="4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</row>
    <row r="978" spans="1:71" ht="16" x14ac:dyDescent="0.2">
      <c r="A978" s="2"/>
      <c r="B978" s="2"/>
      <c r="C978" s="2"/>
      <c r="D978" s="4"/>
      <c r="E978" s="2"/>
      <c r="F978" s="2"/>
      <c r="G978" s="2"/>
      <c r="H978" s="2"/>
      <c r="I978" s="4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</row>
    <row r="979" spans="1:71" ht="16" x14ac:dyDescent="0.2">
      <c r="A979" s="2"/>
      <c r="B979" s="2"/>
      <c r="C979" s="2"/>
      <c r="D979" s="4"/>
      <c r="E979" s="2"/>
      <c r="F979" s="2"/>
      <c r="G979" s="2"/>
      <c r="H979" s="2"/>
      <c r="I979" s="4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</row>
    <row r="980" spans="1:71" ht="16" x14ac:dyDescent="0.2">
      <c r="A980" s="2"/>
      <c r="B980" s="2"/>
      <c r="C980" s="2"/>
      <c r="D980" s="4"/>
      <c r="E980" s="2"/>
      <c r="F980" s="2"/>
      <c r="G980" s="2"/>
      <c r="H980" s="2"/>
      <c r="I980" s="4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</row>
    <row r="981" spans="1:71" ht="16" x14ac:dyDescent="0.2">
      <c r="A981" s="2"/>
      <c r="B981" s="2"/>
      <c r="C981" s="2"/>
      <c r="D981" s="4"/>
      <c r="E981" s="2"/>
      <c r="F981" s="2"/>
      <c r="G981" s="2"/>
      <c r="H981" s="2"/>
      <c r="I981" s="4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</row>
    <row r="982" spans="1:71" ht="16" x14ac:dyDescent="0.2">
      <c r="A982" s="2"/>
      <c r="B982" s="2"/>
      <c r="C982" s="2"/>
      <c r="D982" s="4"/>
      <c r="E982" s="2"/>
      <c r="F982" s="2"/>
      <c r="G982" s="2"/>
      <c r="H982" s="2"/>
      <c r="I982" s="4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</row>
    <row r="983" spans="1:71" ht="16" x14ac:dyDescent="0.2">
      <c r="A983" s="2"/>
      <c r="B983" s="2"/>
      <c r="C983" s="2"/>
      <c r="D983" s="4"/>
      <c r="E983" s="2"/>
      <c r="F983" s="2"/>
      <c r="G983" s="2"/>
      <c r="H983" s="2"/>
      <c r="I983" s="4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</row>
    <row r="984" spans="1:71" ht="16" x14ac:dyDescent="0.2">
      <c r="A984" s="2"/>
      <c r="B984" s="2"/>
      <c r="C984" s="2"/>
      <c r="D984" s="4"/>
      <c r="E984" s="2"/>
      <c r="F984" s="2"/>
      <c r="G984" s="2"/>
      <c r="H984" s="2"/>
      <c r="I984" s="4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</row>
    <row r="985" spans="1:71" ht="16" x14ac:dyDescent="0.2">
      <c r="A985" s="2"/>
      <c r="B985" s="2"/>
      <c r="C985" s="2"/>
      <c r="D985" s="4"/>
      <c r="E985" s="2"/>
      <c r="F985" s="2"/>
      <c r="G985" s="2"/>
      <c r="H985" s="2"/>
      <c r="I985" s="4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</row>
    <row r="986" spans="1:71" ht="16" x14ac:dyDescent="0.2">
      <c r="A986" s="2"/>
      <c r="B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</row>
    <row r="987" spans="1:71" ht="16" x14ac:dyDescent="0.2">
      <c r="A987" s="2"/>
      <c r="B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</row>
  </sheetData>
  <mergeCells count="5">
    <mergeCell ref="A7:A14"/>
    <mergeCell ref="A15:A18"/>
    <mergeCell ref="A19:A23"/>
    <mergeCell ref="A1:A6"/>
    <mergeCell ref="C25:X25"/>
  </mergeCells>
  <conditionalFormatting sqref="J26:W30 C26:I46 J31:X46">
    <cfRule type="colorScale" priority="1">
      <colorScale>
        <cfvo type="min"/>
        <cfvo type="max"/>
        <color theme="5" tint="0.39997558519241921"/>
        <color theme="9" tint="0.59999389629810485"/>
      </colorScale>
    </cfRule>
  </conditionalFormatting>
  <printOptions horizontalCentered="1"/>
  <pageMargins left="0.7" right="0.7" top="0.75" bottom="0.75" header="0" footer="0"/>
  <pageSetup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W1082"/>
  <sheetViews>
    <sheetView topLeftCell="D61" workbookViewId="0"/>
  </sheetViews>
  <sheetFormatPr baseColWidth="10" defaultColWidth="14.5" defaultRowHeight="15.75" customHeight="1" x14ac:dyDescent="0.2"/>
  <cols>
    <col min="1" max="16384" width="14.5" style="53"/>
  </cols>
  <sheetData>
    <row r="1" spans="1:23" ht="15.75" customHeight="1" x14ac:dyDescent="0.2">
      <c r="B1" s="53" t="str">
        <f>'Regression Comparison, Raw Data'!C4</f>
        <v>Ñuña</v>
      </c>
      <c r="C1" s="53" t="str">
        <f>'Regression Comparison, Raw Data'!D4</f>
        <v>Pinto</v>
      </c>
      <c r="D1" s="53" t="str">
        <f>'Regression Comparison, Raw Data'!E4</f>
        <v>Common</v>
      </c>
      <c r="E1" s="53" t="str">
        <f>'Regression Comparison, Raw Data'!F4</f>
        <v>Common</v>
      </c>
      <c r="F1" s="53" t="str">
        <f>'Regression Comparison, Raw Data'!G4</f>
        <v>Lima bean</v>
      </c>
      <c r="G1" s="53" t="str">
        <f>'Regression Comparison, Raw Data'!H4</f>
        <v>Tepary</v>
      </c>
      <c r="H1" s="53" t="str">
        <f>'Regression Comparison, Raw Data'!I4</f>
        <v>Soy</v>
      </c>
      <c r="I1" s="53" t="str">
        <f>'Regression Comparison, Raw Data'!J4</f>
        <v>Soy</v>
      </c>
      <c r="J1" s="53" t="str">
        <f>'Regression Comparison, Raw Data'!K4</f>
        <v>Soy</v>
      </c>
      <c r="K1" s="53" t="str">
        <f>'Regression Comparison, Raw Data'!L4</f>
        <v>Chickpea</v>
      </c>
      <c r="L1" s="53" t="str">
        <f>'Regression Comparison, Raw Data'!M4</f>
        <v>Chickpea</v>
      </c>
      <c r="M1" s="53" t="str">
        <f>'Regression Comparison, Raw Data'!N4</f>
        <v>Chickpea</v>
      </c>
      <c r="N1" s="53" t="str">
        <f>'Regression Comparison, Raw Data'!O4</f>
        <v>Lentil</v>
      </c>
      <c r="O1" s="53" t="str">
        <f>'Regression Comparison, Raw Data'!P4</f>
        <v>Lentil</v>
      </c>
      <c r="P1" s="53" t="str">
        <f>'Regression Comparison, Raw Data'!Q4</f>
        <v>Pea</v>
      </c>
      <c r="Q1" s="53" t="str">
        <f>'Regression Comparison, Raw Data'!R4</f>
        <v>Faba</v>
      </c>
      <c r="R1" s="53" t="str">
        <f>'Regression Comparison, Raw Data'!S4</f>
        <v>Faba</v>
      </c>
      <c r="S1" s="53" t="str">
        <f>'Regression Comparison, Raw Data'!T4</f>
        <v>Mung</v>
      </c>
      <c r="T1" s="53" t="str">
        <f>'Regression Comparison, Raw Data'!U4</f>
        <v>African Yam</v>
      </c>
      <c r="U1" s="53" t="str">
        <f>'Regression Comparison, Raw Data'!V4</f>
        <v>Mash bean</v>
      </c>
      <c r="V1" s="53" t="str">
        <f>'Regression Comparison, Raw Data'!W4</f>
        <v>Marama</v>
      </c>
      <c r="W1" s="53" t="str">
        <f>'Regression Comparison, Raw Data'!X4</f>
        <v>Ground Nut</v>
      </c>
    </row>
    <row r="3" spans="1:23" ht="15.75" customHeight="1" x14ac:dyDescent="0.2">
      <c r="A3" s="53" t="str">
        <f>'Regression Comparison, Raw Data'!B7</f>
        <v>Histidine</v>
      </c>
      <c r="B3" s="53">
        <f>'Regression Comparison, Raw Data'!C7/B$26*$B$26</f>
        <v>2.2239999999999998</v>
      </c>
      <c r="C3" s="53">
        <f>'Regression Comparison, Raw Data'!D7/C$26*$B$26</f>
        <v>2.1141753244090356</v>
      </c>
      <c r="D3" s="53">
        <f>'Regression Comparison, Raw Data'!E7/D$26*$B$26</f>
        <v>1.837721249047982</v>
      </c>
      <c r="F3" s="53">
        <f>'Regression Comparison, Raw Data'!G7/F$26*$B$26</f>
        <v>2.3270120716510903</v>
      </c>
      <c r="H3" s="53">
        <f>'Regression Comparison, Raw Data'!I7/H$26*$B$26</f>
        <v>1.6823057350711894</v>
      </c>
      <c r="I3" s="53">
        <f>'Regression Comparison, Raw Data'!J7/I$26*$B$26</f>
        <v>2.2537163120567381</v>
      </c>
      <c r="J3" s="53">
        <f>'Regression Comparison, Raw Data'!K7/J$26*$B$26</f>
        <v>1.8067355658198614</v>
      </c>
      <c r="K3" s="53">
        <f>'Regression Comparison, Raw Data'!L7/K$26*$B$26</f>
        <v>2.3223844054580889</v>
      </c>
      <c r="L3" s="53">
        <f>'Regression Comparison, Raw Data'!M7/L$26*$B$26</f>
        <v>2.3114667742260768</v>
      </c>
      <c r="M3" s="53">
        <f>'Regression Comparison, Raw Data'!N7/M$26*$B$26</f>
        <v>1.9029400630914826</v>
      </c>
      <c r="N3" s="53">
        <f>'Regression Comparison, Raw Data'!O7/N$26*$B$26</f>
        <v>1.720838174273859</v>
      </c>
      <c r="O3" s="53">
        <f>'Regression Comparison, Raw Data'!P7/O$26*$B$26</f>
        <v>2.2050176464656648</v>
      </c>
      <c r="P3" s="53">
        <f>'Regression Comparison, Raw Data'!Q7/P$26*$B$26</f>
        <v>2.152935418082937</v>
      </c>
      <c r="Q3" s="53">
        <f>'Regression Comparison, Raw Data'!R7/Q$26*$B$26</f>
        <v>2.3513811686345742</v>
      </c>
      <c r="R3" s="53">
        <f>'Regression Comparison, Raw Data'!S7/R$26*$B$26</f>
        <v>1.8924925490196078</v>
      </c>
      <c r="S3" s="53">
        <f>'Regression Comparison, Raw Data'!T7/S$26*$B$26</f>
        <v>2.6285164128314733</v>
      </c>
      <c r="T3" s="53">
        <f>'Regression Comparison, Raw Data'!U7/T$26*$B$26</f>
        <v>3.2108416908412765</v>
      </c>
      <c r="U3" s="53">
        <f>'Regression Comparison, Raw Data'!V7/U$26*$B$26</f>
        <v>1.8340043285581775</v>
      </c>
      <c r="V3" s="53">
        <f>'Regression Comparison, Raw Data'!W7/V$26*$B$26</f>
        <v>1.837926551836204</v>
      </c>
      <c r="W3" s="53">
        <f>'Regression Comparison, Raw Data'!X7/W$26*$B$26</f>
        <v>3.0226603448275857</v>
      </c>
    </row>
    <row r="4" spans="1:23" ht="15.75" customHeight="1" x14ac:dyDescent="0.2">
      <c r="A4" s="53" t="str">
        <f>'Regression Comparison, Raw Data'!B8</f>
        <v>Isoleucine</v>
      </c>
      <c r="B4" s="53">
        <f>'Regression Comparison, Raw Data'!C8/B$26*$B$26</f>
        <v>3.548</v>
      </c>
      <c r="C4" s="53">
        <f>'Regression Comparison, Raw Data'!D8/C$26*$B$26</f>
        <v>3.5616518479144923</v>
      </c>
      <c r="D4" s="53">
        <f>'Regression Comparison, Raw Data'!E8/D$26*$B$26</f>
        <v>3.8375943730119619</v>
      </c>
      <c r="E4" s="53">
        <f>'Regression Comparison, Raw Data'!F8/E$26*$B$26</f>
        <v>3.4541205555151602</v>
      </c>
      <c r="F4" s="53">
        <f>'Regression Comparison, Raw Data'!G8/F$26*$B$26</f>
        <v>3.8905880062305296</v>
      </c>
      <c r="G4" s="53">
        <f>'Regression Comparison, Raw Data'!H8/G$26*$B$26</f>
        <v>3.3125766483028265</v>
      </c>
      <c r="H4" s="53">
        <f>'Regression Comparison, Raw Data'!I8/H$26*$B$26</f>
        <v>3.3315151614292873</v>
      </c>
      <c r="I4" s="53">
        <f>'Regression Comparison, Raw Data'!J8/I$26*$B$26</f>
        <v>3.2086808510638298</v>
      </c>
      <c r="J4" s="53">
        <f>'Regression Comparison, Raw Data'!K8/J$26*$B$26</f>
        <v>3.5263995381062356</v>
      </c>
      <c r="K4" s="53">
        <f>'Regression Comparison, Raw Data'!L8/K$26*$B$26</f>
        <v>3.8510424951267046</v>
      </c>
      <c r="L4" s="53">
        <f>'Regression Comparison, Raw Data'!M8/L$26*$B$26</f>
        <v>3.2543019058182918</v>
      </c>
      <c r="M4" s="53">
        <f>'Regression Comparison, Raw Data'!N8/M$26*$B$26</f>
        <v>3.1715667718191378</v>
      </c>
      <c r="N4" s="53">
        <f>'Regression Comparison, Raw Data'!O8/N$26*$B$26</f>
        <v>3.2070165975103726</v>
      </c>
      <c r="O4" s="53">
        <f>'Regression Comparison, Raw Data'!P8/O$26*$B$26</f>
        <v>3.6648913986084501</v>
      </c>
      <c r="P4" s="53">
        <f>'Regression Comparison, Raw Data'!Q8/P$26*$B$26</f>
        <v>2.8449503738953092</v>
      </c>
      <c r="Q4" s="53">
        <f>'Regression Comparison, Raw Data'!R8/Q$26*$B$26</f>
        <v>3.3330257341810476</v>
      </c>
      <c r="R4" s="53">
        <f>'Regression Comparison, Raw Data'!S8/R$26*$B$26</f>
        <v>3.129891523378582</v>
      </c>
      <c r="S4" s="53">
        <f>'Regression Comparison, Raw Data'!T8/S$26*$B$26</f>
        <v>3.2884065626914754</v>
      </c>
      <c r="T4" s="53">
        <f>'Regression Comparison, Raw Data'!U8/T$26*$B$26</f>
        <v>3.4139606299212595</v>
      </c>
      <c r="U4" s="53">
        <f>'Regression Comparison, Raw Data'!V8/U$26*$B$26</f>
        <v>3.4814997423477276</v>
      </c>
      <c r="V4" s="53">
        <f>'Regression Comparison, Raw Data'!W8/V$26*$B$26</f>
        <v>3.0632109197270068</v>
      </c>
      <c r="W4" s="53">
        <f>'Regression Comparison, Raw Data'!X8/W$26*$B$26</f>
        <v>2.7301448275862059</v>
      </c>
    </row>
    <row r="5" spans="1:23" ht="15.75" customHeight="1" x14ac:dyDescent="0.2">
      <c r="A5" s="53" t="str">
        <f>'Regression Comparison, Raw Data'!B9</f>
        <v>Leucine</v>
      </c>
      <c r="B5" s="53">
        <f>'Regression Comparison, Raw Data'!C9/B$26*$B$26</f>
        <v>6.9120000000000008</v>
      </c>
      <c r="C5" s="53">
        <f>'Regression Comparison, Raw Data'!D9/C$26*$B$26</f>
        <v>5.5968814752942029</v>
      </c>
      <c r="D5" s="53">
        <f>'Regression Comparison, Raw Data'!E9/D$26*$B$26</f>
        <v>7.9994924958559217</v>
      </c>
      <c r="E5" s="53">
        <f>'Regression Comparison, Raw Data'!F9/E$26*$B$26</f>
        <v>6.1187278411982842</v>
      </c>
      <c r="F5" s="53">
        <f>'Regression Comparison, Raw Data'!G9/F$26*$B$26</f>
        <v>6.5112293613707166</v>
      </c>
      <c r="G5" s="53">
        <f>'Regression Comparison, Raw Data'!H9/G$26*$B$26</f>
        <v>5.8211298382797239</v>
      </c>
      <c r="H5" s="53">
        <f>'Regression Comparison, Raw Data'!I9/H$26*$B$26</f>
        <v>6.1771843618168045</v>
      </c>
      <c r="I5" s="53">
        <f>'Regression Comparison, Raw Data'!J9/I$26*$B$26</f>
        <v>5.431838297872341</v>
      </c>
      <c r="J5" s="53">
        <f>'Regression Comparison, Raw Data'!K9/J$26*$B$26</f>
        <v>6.1167794457274827</v>
      </c>
      <c r="K5" s="53">
        <f>'Regression Comparison, Raw Data'!L9/K$26*$B$26</f>
        <v>5.556084210526314</v>
      </c>
      <c r="L5" s="53">
        <f>'Regression Comparison, Raw Data'!M9/L$26*$B$26</f>
        <v>5.9003230815770902</v>
      </c>
      <c r="M5" s="53">
        <f>'Regression Comparison, Raw Data'!N9/M$26*$B$26</f>
        <v>6.3431335436382756</v>
      </c>
      <c r="N5" s="53">
        <f>'Regression Comparison, Raw Data'!O9/N$26*$B$26</f>
        <v>6.101153526970954</v>
      </c>
      <c r="O5" s="53">
        <f>'Regression Comparison, Raw Data'!P9/O$26*$B$26</f>
        <v>6.227273973984067</v>
      </c>
      <c r="P5" s="53">
        <f>'Regression Comparison, Raw Data'!Q9/P$26*$B$26</f>
        <v>5.6215535916610015</v>
      </c>
      <c r="Q5" s="53">
        <f>'Regression Comparison, Raw Data'!R9/Q$26*$B$26</f>
        <v>5.9507445756383097</v>
      </c>
      <c r="R5" s="53">
        <f>'Regression Comparison, Raw Data'!S9/R$26*$B$26</f>
        <v>6.0414185218702867</v>
      </c>
      <c r="S5" s="53">
        <f>'Regression Comparison, Raw Data'!T9/S$26*$B$26</f>
        <v>5.4751555111815238</v>
      </c>
      <c r="T5" s="53">
        <f>'Regression Comparison, Raw Data'!U9/T$26*$B$26</f>
        <v>5.7263916286779937</v>
      </c>
      <c r="U5" s="53">
        <f>'Regression Comparison, Raw Data'!V9/U$26*$B$26</f>
        <v>6.9086010512212717</v>
      </c>
      <c r="V5" s="53">
        <f>'Regression Comparison, Raw Data'!W9/V$26*$B$26</f>
        <v>4.5580578485537862</v>
      </c>
      <c r="W5" s="53">
        <f>'Regression Comparison, Raw Data'!X9/W$26*$B$26</f>
        <v>5.1027706896551717</v>
      </c>
    </row>
    <row r="6" spans="1:23" ht="15.75" customHeight="1" x14ac:dyDescent="0.2">
      <c r="A6" s="53" t="str">
        <f>'Regression Comparison, Raw Data'!B10</f>
        <v>Lysine</v>
      </c>
      <c r="B6" s="53">
        <f>'Regression Comparison, Raw Data'!C10/B$26*$B$26</f>
        <v>6.4680000000000009</v>
      </c>
      <c r="C6" s="53">
        <f>'Regression Comparison, Raw Data'!D10/C$26*$B$26</f>
        <v>4.9398485505939815</v>
      </c>
      <c r="D6" s="53">
        <f>'Regression Comparison, Raw Data'!E10/D$26*$B$26</f>
        <v>4.8105056225079537</v>
      </c>
      <c r="E6" s="53">
        <f>'Regression Comparison, Raw Data'!F10/E$26*$B$26</f>
        <v>5.066043481422235</v>
      </c>
      <c r="F6" s="53">
        <f>'Regression Comparison, Raw Data'!G10/F$26*$B$26</f>
        <v>5.527571261682243</v>
      </c>
      <c r="G6" s="53">
        <f>'Regression Comparison, Raw Data'!H10/G$26*$B$26</f>
        <v>5.0492673182868328</v>
      </c>
      <c r="H6" s="53">
        <f>'Regression Comparison, Raw Data'!I10/H$26*$B$26</f>
        <v>6.1320001722268112</v>
      </c>
      <c r="I6" s="53">
        <f>'Regression Comparison, Raw Data'!J10/I$26*$B$26</f>
        <v>4.3393588652482267</v>
      </c>
      <c r="J6" s="53">
        <f>'Regression Comparison, Raw Data'!K10/J$26*$B$26</f>
        <v>4.4188833718244798</v>
      </c>
      <c r="K6" s="53">
        <f>'Regression Comparison, Raw Data'!L10/K$26*$B$26</f>
        <v>2.9103298245614027</v>
      </c>
      <c r="L6" s="53">
        <f>'Regression Comparison, Raw Data'!M10/L$26*$B$26</f>
        <v>4.7978142583442578</v>
      </c>
      <c r="M6" s="53">
        <f>'Regression Comparison, Raw Data'!N10/M$26*$B$26</f>
        <v>5.391663512092534</v>
      </c>
      <c r="N6" s="53">
        <f>'Regression Comparison, Raw Data'!O10/N$26*$B$26</f>
        <v>5.4753941908713681</v>
      </c>
      <c r="O6" s="53">
        <f>'Regression Comparison, Raw Data'!P10/O$26*$B$26</f>
        <v>5.1323686598769775</v>
      </c>
      <c r="P6" s="53">
        <f>'Regression Comparison, Raw Data'!Q10/P$26*$B$26</f>
        <v>5.8436818490822571</v>
      </c>
      <c r="Q6" s="53">
        <f>'Regression Comparison, Raw Data'!R10/Q$26*$B$26</f>
        <v>4.5277404379856696</v>
      </c>
      <c r="R6" s="53">
        <f>'Regression Comparison, Raw Data'!S10/R$26*$B$26</f>
        <v>4.8040195475113121</v>
      </c>
      <c r="S6" s="53">
        <f>'Regression Comparison, Raw Data'!T10/S$26*$B$26</f>
        <v>5.3895630649653725</v>
      </c>
      <c r="T6" s="53">
        <f>'Regression Comparison, Raw Data'!U10/T$26*$B$26</f>
        <v>6.906043928719436</v>
      </c>
      <c r="U6" s="53">
        <f>'Regression Comparison, Raw Data'!V10/U$26*$B$26</f>
        <v>3.2561348036689686</v>
      </c>
      <c r="V6" s="53">
        <f>'Regression Comparison, Raw Data'!W10/V$26*$B$26</f>
        <v>4.2639896002599933</v>
      </c>
      <c r="W6" s="53">
        <f>'Regression Comparison, Raw Data'!X10/W$26*$B$26</f>
        <v>2.6651413793103442</v>
      </c>
    </row>
    <row r="7" spans="1:23" ht="15.75" customHeight="1" x14ac:dyDescent="0.2">
      <c r="A7" s="53" t="str">
        <f>'Regression Comparison, Raw Data'!B11</f>
        <v>Methionine</v>
      </c>
      <c r="B7" s="53">
        <f>'Regression Comparison, Raw Data'!C11/B$26*$B$26</f>
        <v>0.8580000000000001</v>
      </c>
      <c r="C7" s="53">
        <f>'Regression Comparison, Raw Data'!D11/C$26*$B$26</f>
        <v>0.75843020140365003</v>
      </c>
      <c r="D7" s="53">
        <f>'Regression Comparison, Raw Data'!E11/D$26*$B$26</f>
        <v>1.2972149993279871</v>
      </c>
      <c r="E7" s="53">
        <f>'Regression Comparison, Raw Data'!F11/E$26*$B$26</f>
        <v>0.98689158729004567</v>
      </c>
      <c r="F7" s="53">
        <f>'Regression Comparison, Raw Data'!G11/F$26*$B$26</f>
        <v>0.89556931464174461</v>
      </c>
      <c r="G7" s="53">
        <f>'Regression Comparison, Raw Data'!H11/G$26*$B$26</f>
        <v>0.9326672116580772</v>
      </c>
      <c r="H7" s="53">
        <f>'Regression Comparison, Raw Data'!I11/H$26*$B$26</f>
        <v>0.56326961087798755</v>
      </c>
      <c r="I7" s="53">
        <f>'Regression Comparison, Raw Data'!J11/I$26*$B$26</f>
        <v>1.0008028368794326</v>
      </c>
      <c r="J7" s="53">
        <f>'Regression Comparison, Raw Data'!K11/J$26*$B$26</f>
        <v>0.97955542725173206</v>
      </c>
      <c r="K7" s="53">
        <f>'Regression Comparison, Raw Data'!L11/K$26*$B$26</f>
        <v>2.1753980506822606</v>
      </c>
      <c r="L7" s="53">
        <f>'Regression Comparison, Raw Data'!M11/L$26*$B$26</f>
        <v>1.140526368861551</v>
      </c>
      <c r="M7" s="53">
        <f>'Regression Comparison, Raw Data'!N11/M$26*$B$26</f>
        <v>1.5064942166140904</v>
      </c>
      <c r="N7" s="53">
        <f>'Regression Comparison, Raw Data'!O11/N$26*$B$26</f>
        <v>0.62575933609958501</v>
      </c>
      <c r="O7" s="53">
        <f>'Regression Comparison, Raw Data'!P11/O$26*$B$26</f>
        <v>0.72233336694564876</v>
      </c>
      <c r="P7" s="53">
        <f>'Regression Comparison, Raw Data'!Q11/P$26*$B$26</f>
        <v>0.87996963516881943</v>
      </c>
      <c r="Q7" s="53">
        <f>'Regression Comparison, Raw Data'!R11/Q$26*$B$26</f>
        <v>0.60877182359471194</v>
      </c>
      <c r="R7" s="53">
        <f>'Regression Comparison, Raw Data'!S11/R$26*$B$26</f>
        <v>0.58230539969834083</v>
      </c>
      <c r="T7" s="53">
        <f>'Regression Comparison, Raw Data'!U11/T$26*$B$26</f>
        <v>1.0468437629506837</v>
      </c>
      <c r="U7" s="53">
        <f>'Regression Comparison, Raw Data'!V11/U$26*$B$26</f>
        <v>1.4920713181490259</v>
      </c>
      <c r="V7" s="53">
        <f>'Regression Comparison, Raw Data'!W11/V$26*$B$26</f>
        <v>0.62081074639800671</v>
      </c>
      <c r="W7" s="53">
        <f>'Regression Comparison, Raw Data'!X11/W$26*$B$26</f>
        <v>1.1700620689655168</v>
      </c>
    </row>
    <row r="8" spans="1:23" ht="15.75" customHeight="1" x14ac:dyDescent="0.2">
      <c r="A8" s="53" t="str">
        <f>'Regression Comparison, Raw Data'!B12</f>
        <v>Phenylalanine</v>
      </c>
      <c r="B8" s="53">
        <f>'Regression Comparison, Raw Data'!C12/B$26*$B$26</f>
        <v>4.7220000000000004</v>
      </c>
      <c r="C8" s="53">
        <f>'Regression Comparison, Raw Data'!D12/C$26*$B$26</f>
        <v>5.1050047678756476</v>
      </c>
      <c r="D8" s="53">
        <f>'Regression Comparison, Raw Data'!E12/D$26*$B$26</f>
        <v>4.7024043725639535</v>
      </c>
      <c r="F8" s="53">
        <f>'Regression Comparison, Raw Data'!G12/F$26*$B$26</f>
        <v>4.6980685358255458</v>
      </c>
      <c r="H8" s="53">
        <f>'Regression Comparison, Raw Data'!I12/H$26*$B$26</f>
        <v>5.4162514019273393</v>
      </c>
      <c r="I8" s="53">
        <f>'Regression Comparison, Raw Data'!J12/I$26*$B$26</f>
        <v>3.8351375886524823</v>
      </c>
      <c r="J8" s="53">
        <f>'Regression Comparison, Raw Data'!K12/J$26*$B$26</f>
        <v>4.484187066974596</v>
      </c>
      <c r="K8" s="53">
        <f>'Regression Comparison, Raw Data'!L12/K$26*$B$26</f>
        <v>5.2327142300194911</v>
      </c>
      <c r="L8" s="53">
        <f>'Regression Comparison, Raw Data'!M12/L$26*$B$26</f>
        <v>4.8662458404759512</v>
      </c>
      <c r="M8" s="53">
        <f>'Regression Comparison, Raw Data'!N12/M$26*$B$26</f>
        <v>3.7265909568874873</v>
      </c>
      <c r="N8" s="53">
        <f>'Regression Comparison, Raw Data'!O12/N$26*$B$26</f>
        <v>3.9109958506224065</v>
      </c>
      <c r="O8" s="53">
        <f>'Regression Comparison, Raw Data'!P12/O$26*$B$26</f>
        <v>4.3340002016738932</v>
      </c>
      <c r="P8" s="53">
        <f>'Regression Comparison, Raw Data'!Q12/P$26*$B$26</f>
        <v>3.5796823022886932</v>
      </c>
      <c r="Q8" s="53">
        <f>'Regression Comparison, Raw Data'!R12/Q$26*$B$26</f>
        <v>3.3634643253607832</v>
      </c>
      <c r="R8" s="53">
        <f>'Regression Comparison, Raw Data'!S12/R$26*$B$26</f>
        <v>3.2026796983408747</v>
      </c>
      <c r="S8" s="53">
        <f>'Regression Comparison, Raw Data'!T12/S$26*$B$26</f>
        <v>3.0233460840866209</v>
      </c>
      <c r="T8" s="53">
        <f>'Regression Comparison, Raw Data'!U12/T$26*$B$26</f>
        <v>4.3358081226688761</v>
      </c>
      <c r="U8" s="53">
        <f>'Regression Comparison, Raw Data'!V12/U$26*$B$26</f>
        <v>4.3441034731526322</v>
      </c>
      <c r="V8" s="53">
        <f>'Regression Comparison, Raw Data'!W12/V$26*$B$26</f>
        <v>3.7412016032932511</v>
      </c>
      <c r="W8" s="53">
        <f>'Regression Comparison, Raw Data'!X12/W$26*$B$26</f>
        <v>5.0377672413793091</v>
      </c>
    </row>
    <row r="9" spans="1:23" ht="15.75" customHeight="1" x14ac:dyDescent="0.2">
      <c r="A9" s="53" t="str">
        <f>'Regression Comparison, Raw Data'!B13</f>
        <v>Threonine</v>
      </c>
      <c r="B9" s="53">
        <f>'Regression Comparison, Raw Data'!C13/B$26*$B$26</f>
        <v>2.8559999999999999</v>
      </c>
      <c r="C9" s="53">
        <f>'Regression Comparison, Raw Data'!D13/C$26*$B$26</f>
        <v>2.4028823540385718</v>
      </c>
      <c r="D9" s="53">
        <f>'Regression Comparison, Raw Data'!E13/D$26*$B$26</f>
        <v>3.02683499843197</v>
      </c>
      <c r="E9" s="53">
        <f>'Regression Comparison, Raw Data'!F13/E$26*$B$26</f>
        <v>3.0593639205991421</v>
      </c>
      <c r="F9" s="53">
        <f>'Regression Comparison, Raw Data'!G13/F$26*$B$26</f>
        <v>3.743773364485981</v>
      </c>
      <c r="G9" s="53">
        <f>'Regression Comparison, Raw Data'!H13/G$26*$B$26</f>
        <v>3.0231282033054918</v>
      </c>
      <c r="H9" s="53">
        <f>'Regression Comparison, Raw Data'!I13/H$26*$B$26</f>
        <v>2.8525534288715</v>
      </c>
      <c r="I9" s="53">
        <f>'Regression Comparison, Raw Data'!J13/I$26*$B$26</f>
        <v>2.727378723404255</v>
      </c>
      <c r="J9" s="53">
        <f>'Regression Comparison, Raw Data'!K13/J$26*$B$26</f>
        <v>1.2843060046189376</v>
      </c>
      <c r="K9" s="53">
        <f>'Regression Comparison, Raw Data'!L13/K$26*$B$26</f>
        <v>2.2635898635477578</v>
      </c>
      <c r="L9" s="53">
        <f>'Regression Comparison, Raw Data'!M13/L$26*$B$26</f>
        <v>2.5395720479983868</v>
      </c>
      <c r="M9" s="53">
        <f>'Regression Comparison, Raw Data'!N13/M$26*$B$26</f>
        <v>2.4579642481598318</v>
      </c>
      <c r="N9" s="53">
        <f>'Regression Comparison, Raw Data'!O13/N$26*$B$26</f>
        <v>2.7376970954356841</v>
      </c>
      <c r="O9" s="53">
        <f>'Regression Comparison, Raw Data'!P13/O$26*$B$26</f>
        <v>2.8665229404053645</v>
      </c>
      <c r="P9" s="53">
        <f>'Regression Comparison, Raw Data'!Q13/P$26*$B$26</f>
        <v>3.0670786313165648</v>
      </c>
      <c r="Q9" s="53">
        <f>'Regression Comparison, Raw Data'!R13/Q$26*$B$26</f>
        <v>2.8992758098698155</v>
      </c>
      <c r="R9" s="53">
        <f>'Regression Comparison, Raw Data'!S13/R$26*$B$26</f>
        <v>2.4020097737556561</v>
      </c>
      <c r="S9" s="53">
        <f>'Regression Comparison, Raw Data'!T13/S$26*$B$26</f>
        <v>2.4573315203991717</v>
      </c>
      <c r="T9" s="53">
        <f>'Regression Comparison, Raw Data'!U13/T$26*$B$26</f>
        <v>3.124906755076668</v>
      </c>
      <c r="U9" s="53">
        <f>'Regression Comparison, Raw Data'!V13/U$26*$B$26</f>
        <v>3.0696258889003398</v>
      </c>
      <c r="V9" s="53">
        <f>'Regression Comparison, Raw Data'!W13/V$26*$B$26</f>
        <v>2.3607145488029468</v>
      </c>
      <c r="W9" s="53">
        <f>'Regression Comparison, Raw Data'!X13/W$26*$B$26</f>
        <v>2.3726258620689649</v>
      </c>
    </row>
    <row r="10" spans="1:23" ht="15.75" customHeight="1" x14ac:dyDescent="0.2">
      <c r="A10" s="53" t="str">
        <f>'Regression Comparison, Raw Data'!B14</f>
        <v>Valine</v>
      </c>
      <c r="B10" s="53">
        <f>'Regression Comparison, Raw Data'!C14/B$26*$B$26</f>
        <v>3.9580000000000002</v>
      </c>
      <c r="C10" s="53">
        <f>'Regression Comparison, Raw Data'!D14/C$26*$B$26</f>
        <v>2.9291291906363646</v>
      </c>
      <c r="D10" s="53">
        <f>'Regression Comparison, Raw Data'!E14/D$26*$B$26</f>
        <v>4.7024043725639535</v>
      </c>
      <c r="E10" s="53">
        <f>'Regression Comparison, Raw Data'!F14/E$26*$B$26</f>
        <v>4.4081157565622044</v>
      </c>
      <c r="F10" s="53">
        <f>'Regression Comparison, Raw Data'!G14/F$26*$B$26</f>
        <v>4.2576246105919004</v>
      </c>
      <c r="G10" s="53">
        <f>'Regression Comparison, Raw Data'!H14/G$26*$B$26</f>
        <v>4.4703704282921635</v>
      </c>
      <c r="H10" s="53">
        <f>'Regression Comparison, Raw Data'!I14/H$26*$B$26</f>
        <v>3.5265809776868733</v>
      </c>
      <c r="I10" s="53">
        <f>'Regression Comparison, Raw Data'!J14/I$26*$B$26</f>
        <v>3.0024085106382983</v>
      </c>
      <c r="J10" s="53">
        <f>'Regression Comparison, Raw Data'!K14/J$26*$B$26</f>
        <v>4.7018660508083139</v>
      </c>
      <c r="K10" s="53">
        <f>'Regression Comparison, Raw Data'!L14/K$26*$B$26</f>
        <v>2.4693707602339177</v>
      </c>
      <c r="L10" s="53">
        <f>'Regression Comparison, Raw Data'!M14/L$26*$B$26</f>
        <v>3.2086808510638298</v>
      </c>
      <c r="M10" s="53">
        <f>'Regression Comparison, Raw Data'!N14/M$26*$B$26</f>
        <v>3.0922776025236591</v>
      </c>
      <c r="N10" s="53">
        <f>'Regression Comparison, Raw Data'!O14/N$26*$B$26</f>
        <v>3.9109958506224065</v>
      </c>
      <c r="O10" s="53">
        <f>'Regression Comparison, Raw Data'!P14/O$26*$B$26</f>
        <v>3.7713405263688613</v>
      </c>
      <c r="P10" s="53">
        <f>'Regression Comparison, Raw Data'!Q14/P$26*$B$26</f>
        <v>3.3233804668026288</v>
      </c>
      <c r="Q10" s="53">
        <f>'Regression Comparison, Raw Data'!R14/Q$26*$B$26</f>
        <v>3.5308765768493293</v>
      </c>
      <c r="R10" s="53">
        <f>'Regression Comparison, Raw Data'!S14/R$26*$B$26</f>
        <v>2.8387388235294115</v>
      </c>
      <c r="S10" s="53">
        <f>'Regression Comparison, Raw Data'!T14/S$26*$B$26</f>
        <v>4.4701345298047857</v>
      </c>
      <c r="T10" s="53">
        <f>'Regression Comparison, Raw Data'!U14/T$26*$B$26</f>
        <v>3.9217579776212177</v>
      </c>
      <c r="U10" s="53">
        <f>'Regression Comparison, Raw Data'!V14/U$26*$B$26</f>
        <v>3.9555432340513241</v>
      </c>
      <c r="V10" s="53">
        <f>'Regression Comparison, Raw Data'!W14/V$26*$B$26</f>
        <v>3.4144591051890369</v>
      </c>
      <c r="W10" s="53">
        <f>'Regression Comparison, Raw Data'!X14/W$26*$B$26</f>
        <v>3.2501724137931025</v>
      </c>
    </row>
    <row r="11" spans="1:23" ht="15.75" customHeight="1" x14ac:dyDescent="0.2">
      <c r="A11" s="53" t="str">
        <f>'Regression Comparison, Raw Data'!B15</f>
        <v>Arginine</v>
      </c>
      <c r="B11" s="53">
        <f>'Regression Comparison, Raw Data'!C15/B$26*$B$26</f>
        <v>4.3319999999999999</v>
      </c>
      <c r="C11" s="53">
        <f>'Regression Comparison, Raw Data'!D15/C$26*$B$26</f>
        <v>8.0260173973938826</v>
      </c>
      <c r="D11" s="53">
        <f>'Regression Comparison, Raw Data'!E15/D$26*$B$26</f>
        <v>4.3240499977599569</v>
      </c>
      <c r="F11" s="53">
        <f>'Regression Comparison, Raw Data'!G15/F$26*$B$26</f>
        <v>4.6466834112149531</v>
      </c>
      <c r="H11" s="53">
        <f>'Regression Comparison, Raw Data'!I15/H$26*$B$26</f>
        <v>6.3226511028261898</v>
      </c>
      <c r="I11" s="53">
        <f>'Regression Comparison, Raw Data'!J15/I$26*$B$26</f>
        <v>5.9666184397163118</v>
      </c>
      <c r="J11" s="53">
        <f>'Regression Comparison, Raw Data'!K15/J$26*$B$26</f>
        <v>0.47889376443418014</v>
      </c>
      <c r="K11" s="53">
        <f>'Regression Comparison, Raw Data'!L15/K$26*$B$26</f>
        <v>5.0563306042884975</v>
      </c>
      <c r="L11" s="53">
        <f>'Regression Comparison, Raw Data'!M15/L$26*$B$26</f>
        <v>7.2309371785822325</v>
      </c>
      <c r="M11" s="53">
        <f>'Regression Comparison, Raw Data'!N15/M$26*$B$26</f>
        <v>7.3738927444794964</v>
      </c>
      <c r="N11" s="53">
        <f>'Regression Comparison, Raw Data'!O15/N$26*$B$26</f>
        <v>6.101153526970954</v>
      </c>
      <c r="O11" s="53">
        <f>'Regression Comparison, Raw Data'!P15/O$26*$B$26</f>
        <v>6.6606739941514554</v>
      </c>
      <c r="P11" s="53">
        <f>'Regression Comparison, Raw Data'!Q15/P$26*$B$26</f>
        <v>5.8436818490822571</v>
      </c>
      <c r="Q11" s="53">
        <f>'Regression Comparison, Raw Data'!R15/Q$26*$B$26</f>
        <v>7.39657765667575</v>
      </c>
      <c r="R11" s="53">
        <f>'Regression Comparison, Raw Data'!S15/R$26*$B$26</f>
        <v>7.6427583710407241</v>
      </c>
      <c r="S11" s="53">
        <f>'Regression Comparison, Raw Data'!T15/S$26*$B$26</f>
        <v>5.4088903915303108</v>
      </c>
      <c r="T11" s="53">
        <f>'Regression Comparison, Raw Data'!U15/T$26*$B$26</f>
        <v>4.2264363862411933</v>
      </c>
      <c r="U11" s="53">
        <f>'Regression Comparison, Raw Data'!V15/U$26*$B$26</f>
        <v>4.6860364835617849</v>
      </c>
      <c r="V11" s="53">
        <f>'Regression Comparison, Raw Data'!W15/V$26*$B$26</f>
        <v>4.8684632217527897</v>
      </c>
      <c r="W11" s="53">
        <f>'Regression Comparison, Raw Data'!X15/W$26*$B$26</f>
        <v>9.3929982758620678</v>
      </c>
    </row>
    <row r="12" spans="1:23" ht="15.75" customHeight="1" x14ac:dyDescent="0.2">
      <c r="A12" s="53" t="str">
        <f>'Regression Comparison, Raw Data'!B16</f>
        <v>Cysteine</v>
      </c>
      <c r="B12" s="53">
        <f>'Regression Comparison, Raw Data'!C16/B$26*$B$26</f>
        <v>8.4000000000000005E-2</v>
      </c>
      <c r="C12" s="53">
        <f>'Regression Comparison, Raw Data'!D16/C$26*$B$26</f>
        <v>0.66249920636493165</v>
      </c>
      <c r="D12" s="53">
        <f>'Regression Comparison, Raw Data'!E16/D$26*$B$26</f>
        <v>0.48645562474799525</v>
      </c>
      <c r="E12" s="53">
        <f>'Regression Comparison, Raw Data'!F16/E$26*$B$26</f>
        <v>0.82240965607503813</v>
      </c>
      <c r="F12" s="53">
        <f>'Regression Comparison, Raw Data'!G16/F$26*$B$26</f>
        <v>0.80748052959501571</v>
      </c>
      <c r="G12" s="53">
        <f>'Regression Comparison, Raw Data'!H16/G$26*$B$26</f>
        <v>0.8040234583259287</v>
      </c>
      <c r="I12" s="53">
        <f>'Regression Comparison, Raw Data'!J16/I$26*$B$26</f>
        <v>1.0008028368794326</v>
      </c>
      <c r="J12" s="53">
        <f>'Regression Comparison, Raw Data'!K16/J$26*$B$26</f>
        <v>1.5019849884526557</v>
      </c>
      <c r="K12" s="53">
        <f>'Regression Comparison, Raw Data'!L16/K$26*$B$26</f>
        <v>1.2934799220272899</v>
      </c>
      <c r="L12" s="53">
        <f>'Regression Comparison, Raw Data'!M16/L$26*$B$26</f>
        <v>0.88961056771200964</v>
      </c>
      <c r="M12" s="53">
        <f>'Regression Comparison, Raw Data'!N16/M$26*$B$26</f>
        <v>1.7443617245005258</v>
      </c>
      <c r="N12" s="53">
        <f>'Regression Comparison, Raw Data'!O16/N$26*$B$26</f>
        <v>0.54753941908713688</v>
      </c>
      <c r="O12" s="53">
        <f>'Regression Comparison, Raw Data'!P16/O$26*$B$26</f>
        <v>0.58547020268226269</v>
      </c>
      <c r="P12" s="53">
        <f>'Regression Comparison, Raw Data'!Q16/P$26*$B$26</f>
        <v>1.3242261500113301</v>
      </c>
      <c r="Q12" s="53">
        <f>'Regression Comparison, Raw Data'!R16/Q$26*$B$26</f>
        <v>0.73052618831365423</v>
      </c>
      <c r="T12" s="53">
        <f>'Regression Comparison, Raw Data'!U16/T$26*$B$26</f>
        <v>1.6327637795275589</v>
      </c>
      <c r="U12" s="53">
        <f>'Regression Comparison, Raw Data'!V16/U$26*$B$26</f>
        <v>0.58284035865196326</v>
      </c>
      <c r="V12" s="53">
        <f>'Regression Comparison, Raw Data'!W16/V$26*$B$26</f>
        <v>0.63714787130321748</v>
      </c>
      <c r="W12" s="53">
        <f>'Regression Comparison, Raw Data'!X16/W$26*$B$26</f>
        <v>0.87754655172413776</v>
      </c>
    </row>
    <row r="13" spans="1:23" ht="15.75" customHeight="1" x14ac:dyDescent="0.2">
      <c r="A13" s="53" t="str">
        <f>'Regression Comparison, Raw Data'!B17</f>
        <v>Glycine</v>
      </c>
      <c r="B13" s="53">
        <f>'Regression Comparison, Raw Data'!C17/B$26*$B$26</f>
        <v>2.3940000000000001</v>
      </c>
      <c r="C13" s="53">
        <f>'Regression Comparison, Raw Data'!D17/C$26*$B$26</f>
        <v>1.465862756921517</v>
      </c>
      <c r="D13" s="53">
        <f>'Regression Comparison, Raw Data'!E17/D$26*$B$26</f>
        <v>2.9187337484879716</v>
      </c>
      <c r="E13" s="53">
        <f>'Regression Comparison, Raw Data'!F17/E$26*$B$26</f>
        <v>3.0593639205991421</v>
      </c>
      <c r="F13" s="53">
        <f>'Regression Comparison, Raw Data'!G17/F$26*$B$26</f>
        <v>3.2078999221183802</v>
      </c>
      <c r="G13" s="53">
        <f>'Regression Comparison, Raw Data'!H17/G$26*$B$26</f>
        <v>3.1196110183046031</v>
      </c>
      <c r="H13" s="53">
        <f>'Regression Comparison, Raw Data'!I17/H$26*$B$26</f>
        <v>1.4347041288486091</v>
      </c>
      <c r="I13" s="53">
        <f>'Regression Comparison, Raw Data'!J17/I$26*$B$26</f>
        <v>2.8725333333333332</v>
      </c>
      <c r="J13" s="53">
        <f>'Regression Comparison, Raw Data'!K17/J$26*$B$26</f>
        <v>4.4406512702078524</v>
      </c>
      <c r="K13" s="53">
        <f>'Regression Comparison, Raw Data'!L17/K$26*$B$26</f>
        <v>2.2047953216374263</v>
      </c>
      <c r="L13" s="53">
        <f>'Regression Comparison, Raw Data'!M17/L$26*$B$26</f>
        <v>2.7600738126449533</v>
      </c>
      <c r="M13" s="53">
        <f>'Regression Comparison, Raw Data'!N17/M$26*$B$26</f>
        <v>2.9336992639327026</v>
      </c>
      <c r="N13" s="53">
        <f>'Regression Comparison, Raw Data'!O17/N$26*$B$26</f>
        <v>2.50303734439834</v>
      </c>
      <c r="O13" s="53">
        <f>'Regression Comparison, Raw Data'!P17/O$26*$B$26</f>
        <v>2.9197475042855698</v>
      </c>
      <c r="P13" s="53">
        <f>'Regression Comparison, Raw Data'!Q17/P$26*$B$26</f>
        <v>3.6907464309993205</v>
      </c>
      <c r="Q13" s="53">
        <f>'Regression Comparison, Raw Data'!R17/Q$26*$B$26</f>
        <v>3.1351748915127664</v>
      </c>
      <c r="R13" s="53">
        <f>'Regression Comparison, Raw Data'!S17/R$26*$B$26</f>
        <v>3.0571033484162897</v>
      </c>
      <c r="S13" s="53">
        <f>'Regression Comparison, Raw Data'!T17/S$26*$B$26</f>
        <v>2.3468896543138151</v>
      </c>
      <c r="T13" s="53">
        <f>'Regression Comparison, Raw Data'!U17/T$26*$B$26</f>
        <v>3.3905238292581843</v>
      </c>
      <c r="U13" s="53">
        <f>'Regression Comparison, Raw Data'!V17/U$26*$B$26</f>
        <v>3.4115588993094916</v>
      </c>
      <c r="V13" s="53">
        <f>'Regression Comparison, Raw Data'!W17/V$26*$B$26</f>
        <v>4.3783494745964688</v>
      </c>
      <c r="W13" s="53">
        <f>'Regression Comparison, Raw Data'!X17/W$26*$B$26</f>
        <v>1.8200965517241379</v>
      </c>
    </row>
    <row r="14" spans="1:23" ht="15.75" customHeight="1" x14ac:dyDescent="0.2">
      <c r="A14" s="53" t="str">
        <f>'Regression Comparison, Raw Data'!B18</f>
        <v>Proline</v>
      </c>
      <c r="B14" s="53">
        <f>'Regression Comparison, Raw Data'!C18/B$26*$B$26</f>
        <v>2.7620000000000005</v>
      </c>
      <c r="C14" s="53">
        <f>'Regression Comparison, Raw Data'!D18/C$26*$B$26</f>
        <v>3.2438521239068061</v>
      </c>
      <c r="D14" s="53">
        <f>'Regression Comparison, Raw Data'!E18/D$26*$B$26</f>
        <v>4.1618981228439589</v>
      </c>
      <c r="E14" s="53">
        <f>'Regression Comparison, Raw Data'!F18/E$26*$B$26</f>
        <v>2.9935711481131388</v>
      </c>
      <c r="F14" s="53">
        <f>'Regression Comparison, Raw Data'!G18/F$26*$B$26</f>
        <v>3.3987589563862928</v>
      </c>
      <c r="G14" s="53">
        <f>'Regression Comparison, Raw Data'!H18/G$26*$B$26</f>
        <v>3.3447375866358633</v>
      </c>
      <c r="H14" s="53">
        <f>'Regression Comparison, Raw Data'!I18/H$26*$B$26</f>
        <v>2.8591972245716515</v>
      </c>
      <c r="I14" s="53">
        <f>'Regression Comparison, Raw Data'!J18/I$26*$B$26</f>
        <v>3.8045787234042554</v>
      </c>
      <c r="J14" s="53">
        <f>'Regression Comparison, Raw Data'!K18/J$26*$B$26</f>
        <v>3.8529180138568129</v>
      </c>
      <c r="K14" s="53">
        <f>'Regression Comparison, Raw Data'!L18/K$26*$B$26</f>
        <v>2.5869598440545798</v>
      </c>
      <c r="L14" s="53">
        <f>'Regression Comparison, Raw Data'!M18/L$26*$B$26</f>
        <v>3.246698396692548</v>
      </c>
      <c r="M14" s="53">
        <f>'Regression Comparison, Raw Data'!N18/M$26*$B$26</f>
        <v>3.2508559411146161</v>
      </c>
      <c r="N14" s="53">
        <f>'Regression Comparison, Raw Data'!O18/N$26*$B$26</f>
        <v>3.050576763485477</v>
      </c>
      <c r="O14" s="53">
        <f>'Regression Comparison, Raw Data'!P18/O$26*$B$26</f>
        <v>3.2238878693153166</v>
      </c>
      <c r="P14" s="53">
        <f>'Regression Comparison, Raw Data'!Q18/P$26*$B$26</f>
        <v>3.2123163380920006</v>
      </c>
      <c r="Q14" s="53">
        <f>'Regression Comparison, Raw Data'!R18/Q$26*$B$26</f>
        <v>3.4395608033101217</v>
      </c>
      <c r="R14" s="53">
        <f>'Regression Comparison, Raw Data'!S18/R$26*$B$26</f>
        <v>2.984315173453997</v>
      </c>
      <c r="S14" s="53">
        <f>'Regression Comparison, Raw Data'!T18/S$26*$B$26</f>
        <v>2.5263576867025188</v>
      </c>
      <c r="T14" s="53">
        <f>'Regression Comparison, Raw Data'!U18/T$26*$B$26</f>
        <v>3.4686464981351013</v>
      </c>
      <c r="U14" s="53">
        <f>'Regression Comparison, Raw Data'!V18/U$26*$B$26</f>
        <v>3.3416180562712556</v>
      </c>
      <c r="V14" s="53">
        <f>'Regression Comparison, Raw Data'!W18/V$26*$B$26</f>
        <v>5.3912512187195318</v>
      </c>
      <c r="W14" s="53">
        <f>'Regression Comparison, Raw Data'!X18/W$26*$B$26</f>
        <v>2.3726258620689649</v>
      </c>
    </row>
    <row r="15" spans="1:23" ht="15.75" customHeight="1" x14ac:dyDescent="0.2">
      <c r="A15" s="53" t="str">
        <f>'Regression Comparison, Raw Data'!B19</f>
        <v>Tyrosine</v>
      </c>
      <c r="B15" s="53">
        <f>'Regression Comparison, Raw Data'!C19/B$26*$B$26</f>
        <v>2.7080000000000002</v>
      </c>
      <c r="C15" s="53">
        <f>'Regression Comparison, Raw Data'!D19/C$26*$B$26</f>
        <v>3.8781129431337824</v>
      </c>
      <c r="F15" s="53">
        <f>'Regression Comparison, Raw Data'!G19/F$26*$B$26</f>
        <v>2.4738267133956389</v>
      </c>
      <c r="H15" s="53">
        <f>'Regression Comparison, Raw Data'!I19/H$26*$B$26</f>
        <v>5.3044427972585693</v>
      </c>
      <c r="I15" s="53">
        <f>'Regression Comparison, Raw Data'!J19/I$26*$B$26</f>
        <v>2.704459574468085</v>
      </c>
      <c r="J15" s="53">
        <f>'Regression Comparison, Raw Data'!K19/J$26*$B$26</f>
        <v>3.2869526558891455</v>
      </c>
      <c r="K15" s="53">
        <f>'Regression Comparison, Raw Data'!L19/K$26*$B$26</f>
        <v>1.587452631578947</v>
      </c>
      <c r="L15" s="53">
        <f>'Regression Comparison, Raw Data'!M19/L$26*$B$26</f>
        <v>2.2734492285973582</v>
      </c>
      <c r="M15" s="53">
        <f>'Regression Comparison, Raw Data'!N19/M$26*$B$26</f>
        <v>2.0615184016824397</v>
      </c>
      <c r="N15" s="53">
        <f>'Regression Comparison, Raw Data'!O19/N$26*$B$26</f>
        <v>2.346597510373444</v>
      </c>
      <c r="O15" s="53">
        <f>'Regression Comparison, Raw Data'!P19/O$26*$B$26</f>
        <v>2.8817299586568517</v>
      </c>
      <c r="P15" s="53">
        <f>'Regression Comparison, Raw Data'!Q19/P$26*$B$26</f>
        <v>2.6997126671198735</v>
      </c>
      <c r="Q15" s="53">
        <f>'Regression Comparison, Raw Data'!R19/Q$26*$B$26</f>
        <v>2.9525433444343525</v>
      </c>
      <c r="R15" s="53">
        <f>'Regression Comparison, Raw Data'!S19/R$26*$B$26</f>
        <v>2.0380688989441929</v>
      </c>
      <c r="S15" s="53">
        <f>'Regression Comparison, Raw Data'!T19/S$26*$B$26</f>
        <v>2.4711367536598408</v>
      </c>
      <c r="T15" s="53">
        <f>'Regression Comparison, Raw Data'!U19/T$26*$B$26</f>
        <v>3.1874048901782013</v>
      </c>
      <c r="U15" s="53">
        <f>'Regression Comparison, Raw Data'!V19/U$26*$B$26</f>
        <v>0.78489168298464385</v>
      </c>
      <c r="V15" s="53">
        <f>'Regression Comparison, Raw Data'!W19/V$26*$B$26</f>
        <v>9.0916100097497576</v>
      </c>
      <c r="W15" s="53">
        <f>'Regression Comparison, Raw Data'!X19/W$26*$B$26</f>
        <v>3.510186206896551</v>
      </c>
    </row>
    <row r="16" spans="1:23" ht="15.75" customHeight="1" x14ac:dyDescent="0.2">
      <c r="A16" s="53" t="str">
        <f>'Regression Comparison, Raw Data'!B20</f>
        <v>Alanine</v>
      </c>
      <c r="B16" s="53">
        <f>'Regression Comparison, Raw Data'!C20/B$26*$B$26</f>
        <v>2.8460000000000001</v>
      </c>
      <c r="C16" s="53">
        <f>'Regression Comparison, Raw Data'!D20/C$26*$B$26</f>
        <v>1.8262647917553201</v>
      </c>
      <c r="D16" s="53">
        <f>'Regression Comparison, Raw Data'!E20/D$26*$B$26</f>
        <v>3.6754424980959639</v>
      </c>
      <c r="E16" s="53">
        <f>'Regression Comparison, Raw Data'!F20/E$26*$B$26</f>
        <v>3.1251566930851449</v>
      </c>
      <c r="F16" s="53">
        <f>'Regression Comparison, Raw Data'!G20/F$26*$B$26</f>
        <v>3.4501440809968851</v>
      </c>
      <c r="G16" s="53">
        <f>'Regression Comparison, Raw Data'!H20/G$26*$B$26</f>
        <v>3.1517719566376403</v>
      </c>
      <c r="H16" s="53">
        <f>'Regression Comparison, Raw Data'!I20/H$26*$B$26</f>
        <v>2.0490227718650433</v>
      </c>
      <c r="I16" s="53">
        <f>'Regression Comparison, Raw Data'!J20/I$26*$B$26</f>
        <v>2.4676283687943261</v>
      </c>
      <c r="J16" s="53">
        <f>'Regression Comparison, Raw Data'!K20/J$26*$B$26</f>
        <v>3.3740242494226327</v>
      </c>
      <c r="K16" s="53">
        <f>'Regression Comparison, Raw Data'!L20/K$26*$B$26</f>
        <v>2.0872062378167633</v>
      </c>
      <c r="L16" s="53">
        <f>'Regression Comparison, Raw Data'!M20/L$26*$B$26</f>
        <v>2.9273510134113141</v>
      </c>
      <c r="M16" s="53">
        <f>'Regression Comparison, Raw Data'!N20/M$26*$B$26</f>
        <v>3.0922776025236591</v>
      </c>
      <c r="N16" s="53">
        <f>'Regression Comparison, Raw Data'!O20/N$26*$B$26</f>
        <v>3.3634564315352695</v>
      </c>
      <c r="O16" s="53">
        <f>'Regression Comparison, Raw Data'!P20/O$26*$B$26</f>
        <v>3.0642141776746996</v>
      </c>
      <c r="P16" s="53">
        <f>'Regression Comparison, Raw Data'!Q20/P$26*$B$26</f>
        <v>3.6480294584183093</v>
      </c>
      <c r="Q16" s="53">
        <f>'Regression Comparison, Raw Data'!R20/Q$26*$B$26</f>
        <v>3.036249470178626</v>
      </c>
      <c r="R16" s="53">
        <f>'Regression Comparison, Raw Data'!S20/R$26*$B$26</f>
        <v>3.0571033484162897</v>
      </c>
      <c r="S16" s="53">
        <f>'Regression Comparison, Raw Data'!T20/S$26*$B$26</f>
        <v>3.556228087948464</v>
      </c>
      <c r="T16" s="53">
        <f>'Regression Comparison, Raw Data'!U20/T$26*$B$26</f>
        <v>3.3124011603812682</v>
      </c>
      <c r="U16" s="53">
        <f>'Regression Comparison, Raw Data'!V20/U$26*$B$26</f>
        <v>3.5980678140781195</v>
      </c>
      <c r="V16" s="53">
        <f>'Regression Comparison, Raw Data'!W20/V$26*$B$26</f>
        <v>2.4342316108763948</v>
      </c>
      <c r="W16" s="53">
        <f>'Regression Comparison, Raw Data'!X20/W$26*$B$26</f>
        <v>3.0226603448275857</v>
      </c>
    </row>
    <row r="17" spans="1:23" ht="15.75" customHeight="1" x14ac:dyDescent="0.2">
      <c r="A17" s="53" t="str">
        <f>'Regression Comparison, Raw Data'!B21</f>
        <v>Aspartic Acid + Asparagine</v>
      </c>
      <c r="B17" s="53">
        <f>'Regression Comparison, Raw Data'!C21/B$26*$B$26</f>
        <v>10.386000000000001</v>
      </c>
      <c r="C17" s="53">
        <f>'Regression Comparison, Raw Data'!D21/C$26*$B$26</f>
        <v>8.6493231715219618</v>
      </c>
      <c r="D17" s="53">
        <f>'Regression Comparison, Raw Data'!E21/D$26*$B$26</f>
        <v>6.2698724967519386</v>
      </c>
      <c r="E17" s="53">
        <f>'Regression Comparison, Raw Data'!F21/E$26*$B$26</f>
        <v>9.0465062168254189</v>
      </c>
      <c r="F17" s="53">
        <f>'Regression Comparison, Raw Data'!G21/F$26*$B$26</f>
        <v>8.7354711838006232</v>
      </c>
      <c r="G17" s="53">
        <f>'Regression Comparison, Raw Data'!H21/G$26*$B$26</f>
        <v>8.9085799182512897</v>
      </c>
      <c r="H17" s="53">
        <f>'Regression Comparison, Raw Data'!I21/H$26*$B$26</f>
        <v>7.8354584721347011</v>
      </c>
      <c r="I17" s="53">
        <f>'Regression Comparison, Raw Data'!J21/I$26*$B$26</f>
        <v>9.9469106382978723</v>
      </c>
      <c r="J17" s="53">
        <f>'Regression Comparison, Raw Data'!K21/J$26*$B$26</f>
        <v>11.31930715935335</v>
      </c>
      <c r="K17" s="53">
        <f>'Regression Comparison, Raw Data'!L21/K$26*$B$26</f>
        <v>12.582031968810913</v>
      </c>
      <c r="L17" s="53">
        <f>'Regression Comparison, Raw Data'!M21/L$26*$B$26</f>
        <v>10.143081173742059</v>
      </c>
      <c r="M17" s="53">
        <f>'Regression Comparison, Raw Data'!N21/M$26*$B$26</f>
        <v>9.1182544689800213</v>
      </c>
      <c r="N17" s="53">
        <f>'Regression Comparison, Raw Data'!O21/N$26*$B$26</f>
        <v>8.7606307053941901</v>
      </c>
      <c r="O17" s="53">
        <f>'Regression Comparison, Raw Data'!P21/O$26*$B$26</f>
        <v>9.3371092064132295</v>
      </c>
      <c r="P17" s="53">
        <f>'Regression Comparison, Raw Data'!Q21/P$26*$B$26</f>
        <v>9.1243453433038759</v>
      </c>
      <c r="Q17" s="53">
        <f>'Regression Comparison, Raw Data'!R21/Q$26*$B$26</f>
        <v>9.6109851650015141</v>
      </c>
      <c r="R17" s="53">
        <f>'Regression Comparison, Raw Data'!S21/R$26*$B$26</f>
        <v>9.4624627450980388</v>
      </c>
      <c r="S17" s="53">
        <f>'Regression Comparison, Raw Data'!T21/S$26*$B$26</f>
        <v>7.6315329464981012</v>
      </c>
      <c r="T17" s="53">
        <f>'Regression Comparison, Raw Data'!U21/T$26*$B$26</f>
        <v>8.5466199751346856</v>
      </c>
      <c r="U17" s="53">
        <f>'Regression Comparison, Raw Data'!V21/U$26*$B$26</f>
        <v>10.257990312274552</v>
      </c>
      <c r="V17" s="53">
        <f>'Regression Comparison, Raw Data'!W21/V$26*$B$26</f>
        <v>8.4217878886361177</v>
      </c>
      <c r="W17" s="53">
        <f>'Regression Comparison, Raw Data'!X21/W$26*$B$26</f>
        <v>9.3279948275862061</v>
      </c>
    </row>
    <row r="18" spans="1:23" ht="15.75" customHeight="1" x14ac:dyDescent="0.2">
      <c r="A18" s="53" t="str">
        <f>'Regression Comparison, Raw Data'!B22</f>
        <v>Glutamic Acid + Glutamine</v>
      </c>
      <c r="B18" s="53">
        <f>'Regression Comparison, Raw Data'!C22/B$26*$B$26</f>
        <v>13.754000000000001</v>
      </c>
      <c r="C18" s="53">
        <f>'Regression Comparison, Raw Data'!D22/C$26*$B$26</f>
        <v>17.167729218342249</v>
      </c>
      <c r="D18" s="53">
        <f>'Regression Comparison, Raw Data'!E22/D$26*$B$26</f>
        <v>11.945188118811883</v>
      </c>
      <c r="E18" s="53">
        <f>'Regression Comparison, Raw Data'!F22/E$26*$B$26</f>
        <v>11.086082163891513</v>
      </c>
      <c r="F18" s="53">
        <f>'Regression Comparison, Raw Data'!G22/F$26*$B$26</f>
        <v>10.915668613707163</v>
      </c>
      <c r="G18" s="53">
        <f>'Regression Comparison, Raw Data'!H22/G$26*$B$26</f>
        <v>11.288489354896038</v>
      </c>
      <c r="H18" s="53">
        <f>'Regression Comparison, Raw Data'!I22/H$26*$B$26</f>
        <v>12.11655371307126</v>
      </c>
      <c r="I18" s="53">
        <f>'Regression Comparison, Raw Data'!J22/I$26*$B$26</f>
        <v>15.905889361702128</v>
      </c>
      <c r="J18" s="53">
        <f>'Regression Comparison, Raw Data'!K22/J$26*$B$26</f>
        <v>19.329893764434182</v>
      </c>
      <c r="K18" s="53">
        <f>'Regression Comparison, Raw Data'!L22/K$26*$B$26</f>
        <v>18.52028070175438</v>
      </c>
      <c r="L18" s="53">
        <f>'Regression Comparison, Raw Data'!M22/L$26*$B$26</f>
        <v>12.682653221740445</v>
      </c>
      <c r="M18" s="53">
        <f>'Regression Comparison, Raw Data'!N22/M$26*$B$26</f>
        <v>13.796315457413248</v>
      </c>
      <c r="N18" s="53">
        <f>'Regression Comparison, Raw Data'!O22/N$26*$B$26</f>
        <v>17.208381742738588</v>
      </c>
      <c r="O18" s="53">
        <f>'Regression Comparison, Raw Data'!P22/O$26*$B$26</f>
        <v>12.507772511848339</v>
      </c>
      <c r="P18" s="53">
        <f>'Regression Comparison, Raw Data'!Q22/P$26*$B$26</f>
        <v>14.455423521414005</v>
      </c>
      <c r="Q18" s="53">
        <f>'Regression Comparison, Raw Data'!R22/Q$26*$B$26</f>
        <v>13.385370471288727</v>
      </c>
      <c r="R18" s="53">
        <f>'Regression Comparison, Raw Data'!S22/R$26*$B$26</f>
        <v>14.775999517345399</v>
      </c>
      <c r="S18" s="53">
        <f>'Regression Comparison, Raw Data'!T22/S$26*$B$26</f>
        <v>11.629528498787987</v>
      </c>
      <c r="T18" s="53">
        <f>'Regression Comparison, Raw Data'!U22/T$26*$B$26</f>
        <v>10.780928305014504</v>
      </c>
      <c r="U18" s="53">
        <f>'Regression Comparison, Raw Data'!V22/U$26*$B$26</f>
        <v>16.373928475729155</v>
      </c>
      <c r="V18" s="53">
        <f>'Regression Comparison, Raw Data'!W22/V$26*$B$26</f>
        <v>12.16298949192937</v>
      </c>
      <c r="W18" s="53">
        <f>'Regression Comparison, Raw Data'!X22/W$26*$B$26</f>
        <v>15.763336206896547</v>
      </c>
    </row>
    <row r="19" spans="1:23" ht="15.75" customHeight="1" x14ac:dyDescent="0.2">
      <c r="A19" s="53" t="str">
        <f>'Regression Comparison, Raw Data'!B23</f>
        <v>Serine</v>
      </c>
      <c r="B19" s="53">
        <f>'Regression Comparison, Raw Data'!C23/B$26*$B$26</f>
        <v>4.5920000000000005</v>
      </c>
      <c r="C19" s="53">
        <f>'Regression Comparison, Raw Data'!D23/C$26*$B$26</f>
        <v>3.0763346784935908</v>
      </c>
      <c r="D19" s="53">
        <f>'Regression Comparison, Raw Data'!E23/D$26*$B$26</f>
        <v>4.9726574974239508</v>
      </c>
      <c r="F19" s="53">
        <f>'Regression Comparison, Raw Data'!G23/F$26*$B$26</f>
        <v>5.9166300623052965</v>
      </c>
      <c r="H19" s="53">
        <f>'Regression Comparison, Raw Data'!I23/H$26*$B$26</f>
        <v>3.3647795277514851</v>
      </c>
      <c r="I19" s="53">
        <f>'Regression Comparison, Raw Data'!J23/I$26*$B$26</f>
        <v>4.9352567375886522</v>
      </c>
      <c r="J19" s="53">
        <f>'Regression Comparison, Raw Data'!K23/J$26*$B$26</f>
        <v>0.50066166281755198</v>
      </c>
      <c r="K19" s="53">
        <f>'Regression Comparison, Raw Data'!L23/K$26*$B$26</f>
        <v>2.7045489278752428</v>
      </c>
      <c r="L19" s="53">
        <f>'Regression Comparison, Raw Data'!M23/L$26*$B$26</f>
        <v>5.2312142785116462</v>
      </c>
      <c r="M19" s="53">
        <f>'Regression Comparison, Raw Data'!N23/M$26*$B$26</f>
        <v>4.4401934805467924</v>
      </c>
      <c r="N19" s="53">
        <f>'Regression Comparison, Raw Data'!O23/N$26*$B$26</f>
        <v>3.8327759336099585</v>
      </c>
      <c r="O19" s="53">
        <f>'Regression Comparison, Raw Data'!P23/O$26*$B$26</f>
        <v>5.2996458606433388</v>
      </c>
      <c r="P19" s="53">
        <f>'Regression Comparison, Raw Data'!Q23/P$26*$B$26</f>
        <v>4.0922859732608208</v>
      </c>
      <c r="Q19" s="53">
        <f>'Regression Comparison, Raw Data'!R23/Q$26*$B$26</f>
        <v>5.1517315571702493</v>
      </c>
      <c r="R19" s="53">
        <f>'Regression Comparison, Raw Data'!S23/R$26*$B$26</f>
        <v>3.0571033484162897</v>
      </c>
      <c r="S19" s="53">
        <f>'Regression Comparison, Raw Data'!T23/S$26*$B$26</f>
        <v>4.2299234710691351</v>
      </c>
      <c r="T19" s="53">
        <f>'Regression Comparison, Raw Data'!U23/T$26*$B$26</f>
        <v>5.1717206796518855</v>
      </c>
      <c r="U19" s="53">
        <f>'Regression Comparison, Raw Data'!V23/U$26*$B$26</f>
        <v>4.0254840770895592</v>
      </c>
      <c r="V19" s="53">
        <f>'Regression Comparison, Raw Data'!W23/V$26*$B$26</f>
        <v>4.1577982883761244</v>
      </c>
      <c r="W19" s="53">
        <f>'Regression Comparison, Raw Data'!X23/W$26*$B$26</f>
        <v>3.9652103448275851</v>
      </c>
    </row>
    <row r="20" spans="1:23" ht="15.75" customHeight="1" x14ac:dyDescent="0.2">
      <c r="B20" s="54">
        <f t="shared" ref="B20" si="0">AVERAGE(B3:B19)</f>
        <v>4.4355294117647057</v>
      </c>
      <c r="C20" s="54">
        <f t="shared" ref="C20:W20" si="1">AVERAGE(C3:C19)</f>
        <v>4.4355294117647057</v>
      </c>
      <c r="D20" s="54">
        <f t="shared" si="1"/>
        <v>4.4355294117647066</v>
      </c>
      <c r="E20" s="54">
        <f t="shared" si="1"/>
        <v>4.4355294117647057</v>
      </c>
      <c r="F20" s="54">
        <f t="shared" si="1"/>
        <v>4.4355294117647066</v>
      </c>
      <c r="G20" s="54">
        <f t="shared" si="1"/>
        <v>4.4355294117647066</v>
      </c>
      <c r="H20" s="54">
        <f t="shared" si="1"/>
        <v>4.4355294117647057</v>
      </c>
      <c r="I20" s="54">
        <f t="shared" si="1"/>
        <v>4.4355294117647057</v>
      </c>
      <c r="J20" s="54">
        <f t="shared" si="1"/>
        <v>4.4355294117647057</v>
      </c>
      <c r="K20" s="54">
        <f t="shared" si="1"/>
        <v>4.4355294117647039</v>
      </c>
      <c r="L20" s="54">
        <f t="shared" si="1"/>
        <v>4.4355294117647066</v>
      </c>
      <c r="M20" s="54">
        <f t="shared" si="1"/>
        <v>4.4355294117647066</v>
      </c>
      <c r="N20" s="54">
        <f t="shared" si="1"/>
        <v>4.4355294117647057</v>
      </c>
      <c r="O20" s="54">
        <f t="shared" si="1"/>
        <v>4.4355294117647057</v>
      </c>
      <c r="P20" s="54">
        <f t="shared" si="1"/>
        <v>4.4355294117647057</v>
      </c>
      <c r="Q20" s="54">
        <f t="shared" si="1"/>
        <v>4.4355294117647066</v>
      </c>
      <c r="R20" s="54">
        <f t="shared" si="1"/>
        <v>4.4355294117647057</v>
      </c>
      <c r="S20" s="54">
        <f t="shared" si="1"/>
        <v>4.4355294117647057</v>
      </c>
      <c r="T20" s="54">
        <f t="shared" si="1"/>
        <v>4.4355294117647048</v>
      </c>
      <c r="U20" s="54">
        <f t="shared" si="1"/>
        <v>4.4355294117647057</v>
      </c>
      <c r="V20" s="54">
        <f t="shared" si="1"/>
        <v>4.4355294117647066</v>
      </c>
      <c r="W20" s="54">
        <f t="shared" si="1"/>
        <v>4.4355294117647048</v>
      </c>
    </row>
    <row r="23" spans="1:23" ht="15.75" customHeight="1" x14ac:dyDescent="0.2">
      <c r="B23" s="53">
        <f t="shared" ref="B23:W23" si="2">RSQ($B$3:$B$19,B$3:B$19)</f>
        <v>1</v>
      </c>
      <c r="C23" s="53">
        <f t="shared" si="2"/>
        <v>0.84743181424405456</v>
      </c>
      <c r="D23" s="53">
        <f t="shared" si="2"/>
        <v>0.86845762400647686</v>
      </c>
      <c r="E23" s="53">
        <f t="shared" si="2"/>
        <v>0.98652449431279987</v>
      </c>
      <c r="F23" s="53">
        <f t="shared" si="2"/>
        <v>0.95835274708507501</v>
      </c>
      <c r="G23" s="53">
        <f t="shared" si="2"/>
        <v>0.98283641638708352</v>
      </c>
      <c r="H23" s="53">
        <f t="shared" si="2"/>
        <v>0.85998381006475766</v>
      </c>
      <c r="I23" s="53">
        <f t="shared" si="2"/>
        <v>0.91243873940104603</v>
      </c>
      <c r="J23" s="53">
        <f t="shared" si="2"/>
        <v>0.79333751747960413</v>
      </c>
      <c r="K23" s="53">
        <f t="shared" si="2"/>
        <v>0.86127168359583706</v>
      </c>
      <c r="L23" s="53">
        <f t="shared" si="2"/>
        <v>0.91543980567018002</v>
      </c>
      <c r="M23" s="53">
        <f t="shared" si="2"/>
        <v>0.89912350500205751</v>
      </c>
      <c r="N23" s="53">
        <f t="shared" si="2"/>
        <v>0.9170194308848465</v>
      </c>
      <c r="O23" s="53">
        <f t="shared" si="2"/>
        <v>0.94418771798482393</v>
      </c>
      <c r="P23" s="53">
        <f t="shared" si="2"/>
        <v>0.93005066214236864</v>
      </c>
      <c r="Q23" s="53">
        <f t="shared" si="2"/>
        <v>0.89853919944256389</v>
      </c>
      <c r="R23" s="53">
        <f t="shared" si="2"/>
        <v>0.88071620353007773</v>
      </c>
      <c r="S23" s="53">
        <f t="shared" si="2"/>
        <v>0.92683548900024715</v>
      </c>
      <c r="T23" s="53">
        <f t="shared" si="2"/>
        <v>0.96603379758204866</v>
      </c>
      <c r="U23" s="53">
        <f t="shared" si="2"/>
        <v>0.89953010296652891</v>
      </c>
      <c r="V23" s="53">
        <f t="shared" si="2"/>
        <v>0.62464525921338698</v>
      </c>
      <c r="W23" s="53">
        <f t="shared" si="2"/>
        <v>0.7692412934818208</v>
      </c>
    </row>
    <row r="26" spans="1:23" ht="15.75" customHeight="1" x14ac:dyDescent="0.2">
      <c r="A26" s="9" t="s">
        <v>87</v>
      </c>
      <c r="B26" s="55">
        <f>'Regression Comparison, Raw Data'!C50</f>
        <v>4.4355294117647057</v>
      </c>
      <c r="C26" s="55">
        <f>'Regression Comparison, Raw Data'!D50</f>
        <v>5.8470588235294114</v>
      </c>
      <c r="D26" s="55">
        <f>'Regression Comparison, Raw Data'!E50</f>
        <v>8.2062499999999989</v>
      </c>
      <c r="E26" s="55">
        <f>'Regression Comparison, Raw Data'!F50</f>
        <v>1.3483333333333334</v>
      </c>
      <c r="F26" s="55">
        <f>'Regression Comparison, Raw Data'!G50</f>
        <v>6.0423529411764703</v>
      </c>
      <c r="G26" s="55">
        <f>'Regression Comparison, Raw Data'!H50</f>
        <v>1.3791666666666664</v>
      </c>
      <c r="H26" s="55">
        <f>'Regression Comparison, Raw Data'!I50</f>
        <v>6.1749999999999989</v>
      </c>
      <c r="I26" s="55">
        <f>'Regression Comparison, Raw Data'!J50</f>
        <v>5.8058823529411763</v>
      </c>
      <c r="J26" s="55">
        <f>'Regression Comparison, Raw Data'!K50</f>
        <v>2.0376470588235294</v>
      </c>
      <c r="K26" s="55">
        <f>'Regression Comparison, Raw Data'!L50</f>
        <v>1.5088235294117651</v>
      </c>
      <c r="L26" s="55">
        <f>'Regression Comparison, Raw Data'!M50</f>
        <v>5.8335294117647054</v>
      </c>
      <c r="M26" s="55">
        <f>'Regression Comparison, Raw Data'!N50</f>
        <v>5.5941176470588232</v>
      </c>
      <c r="N26" s="55">
        <f>'Regression Comparison, Raw Data'!O50</f>
        <v>5.6705882352941179</v>
      </c>
      <c r="O26" s="55">
        <f>'Regression Comparison, Raw Data'!P50</f>
        <v>5.8335294117647063</v>
      </c>
      <c r="P26" s="55">
        <f>'Regression Comparison, Raw Data'!Q50</f>
        <v>5.1917647058823526</v>
      </c>
      <c r="Q26" s="55">
        <f>'Regression Comparison, Raw Data'!R50</f>
        <v>5.8288235294117641</v>
      </c>
      <c r="R26" s="55">
        <f>'Regression Comparison, Raw Data'!S50</f>
        <v>6.09375</v>
      </c>
      <c r="S26" s="55">
        <f>'Regression Comparison, Raw Data'!T50</f>
        <v>16.064666666666664</v>
      </c>
      <c r="T26" s="55">
        <f>'Regression Comparison, Raw Data'!U50</f>
        <v>5.6776470588235295</v>
      </c>
      <c r="U26" s="55">
        <f>'Regression Comparison, Raw Data'!V50</f>
        <v>5.7076470588235297</v>
      </c>
      <c r="V26" s="55">
        <f>'Regression Comparison, Raw Data'!W50</f>
        <v>5.43</v>
      </c>
      <c r="W26" s="55">
        <f>'Regression Comparison, Raw Data'!X50</f>
        <v>1.3647058823529414</v>
      </c>
    </row>
    <row r="28" spans="1:23" ht="15.75" customHeight="1" x14ac:dyDescent="0.2">
      <c r="A28" s="53" t="s">
        <v>144</v>
      </c>
    </row>
    <row r="29" spans="1:23" ht="15.75" customHeight="1" x14ac:dyDescent="0.2">
      <c r="B29" s="53">
        <v>1</v>
      </c>
      <c r="C29" s="53">
        <v>2</v>
      </c>
      <c r="D29" s="53">
        <v>3</v>
      </c>
      <c r="E29" s="53">
        <v>4</v>
      </c>
      <c r="F29" s="53">
        <v>5</v>
      </c>
      <c r="G29" s="53">
        <v>6</v>
      </c>
      <c r="H29" s="53">
        <v>7</v>
      </c>
      <c r="I29" s="53">
        <v>8</v>
      </c>
      <c r="J29" s="53">
        <v>9</v>
      </c>
      <c r="K29" s="53">
        <v>10</v>
      </c>
      <c r="L29" s="53">
        <v>11</v>
      </c>
      <c r="M29" s="53">
        <v>12</v>
      </c>
      <c r="N29" s="53">
        <v>13</v>
      </c>
      <c r="O29" s="53">
        <v>14</v>
      </c>
      <c r="P29" s="53">
        <v>15</v>
      </c>
      <c r="Q29" s="53">
        <v>16</v>
      </c>
      <c r="R29" s="53">
        <v>17</v>
      </c>
    </row>
    <row r="30" spans="1:23" ht="15.75" customHeight="1" x14ac:dyDescent="0.2">
      <c r="B30" s="53">
        <f t="array" ref="B30:R51">TRANSPOSE(B3:W19)</f>
        <v>2.2239999999999998</v>
      </c>
      <c r="C30" s="53">
        <v>3.548</v>
      </c>
      <c r="D30" s="53">
        <v>6.9120000000000008</v>
      </c>
      <c r="E30" s="53">
        <v>6.4680000000000009</v>
      </c>
      <c r="F30" s="53">
        <v>0.8580000000000001</v>
      </c>
      <c r="G30" s="53">
        <v>4.7220000000000004</v>
      </c>
      <c r="H30" s="53">
        <v>2.8559999999999999</v>
      </c>
      <c r="I30" s="53">
        <v>3.9580000000000002</v>
      </c>
      <c r="J30" s="53">
        <v>4.3319999999999999</v>
      </c>
      <c r="K30" s="53">
        <v>8.4000000000000005E-2</v>
      </c>
      <c r="L30" s="53">
        <v>2.3940000000000001</v>
      </c>
      <c r="M30" s="53">
        <v>2.7620000000000005</v>
      </c>
      <c r="N30" s="53">
        <v>2.7080000000000002</v>
      </c>
      <c r="O30" s="53">
        <v>2.8460000000000001</v>
      </c>
      <c r="P30" s="53">
        <v>10.386000000000001</v>
      </c>
      <c r="Q30" s="53">
        <v>13.754000000000001</v>
      </c>
      <c r="R30" s="53">
        <v>4.5920000000000005</v>
      </c>
    </row>
    <row r="31" spans="1:23" ht="15.75" customHeight="1" x14ac:dyDescent="0.2">
      <c r="B31" s="53">
        <v>2.1141753244090356</v>
      </c>
      <c r="C31" s="53">
        <v>3.5616518479144923</v>
      </c>
      <c r="D31" s="53">
        <v>5.5968814752942029</v>
      </c>
      <c r="E31" s="53">
        <v>4.9398485505939815</v>
      </c>
      <c r="F31" s="53">
        <v>0.75843020140365003</v>
      </c>
      <c r="G31" s="53">
        <v>5.1050047678756476</v>
      </c>
      <c r="H31" s="53">
        <v>2.4028823540385718</v>
      </c>
      <c r="I31" s="53">
        <v>2.9291291906363646</v>
      </c>
      <c r="J31" s="53">
        <v>8.0260173973938826</v>
      </c>
      <c r="K31" s="53">
        <v>0.66249920636493165</v>
      </c>
      <c r="L31" s="53">
        <v>1.465862756921517</v>
      </c>
      <c r="M31" s="53">
        <v>3.2438521239068061</v>
      </c>
      <c r="N31" s="53">
        <v>3.8781129431337824</v>
      </c>
      <c r="O31" s="53">
        <v>1.8262647917553201</v>
      </c>
      <c r="P31" s="53">
        <v>8.6493231715219618</v>
      </c>
      <c r="Q31" s="53">
        <v>17.167729218342249</v>
      </c>
      <c r="R31" s="53">
        <v>3.0763346784935908</v>
      </c>
    </row>
    <row r="32" spans="1:23" ht="15.75" customHeight="1" x14ac:dyDescent="0.2">
      <c r="B32" s="53">
        <v>1.837721249047982</v>
      </c>
      <c r="C32" s="53">
        <v>3.8375943730119619</v>
      </c>
      <c r="D32" s="53">
        <v>7.9994924958559217</v>
      </c>
      <c r="E32" s="53">
        <v>4.8105056225079537</v>
      </c>
      <c r="F32" s="53">
        <v>1.2972149993279871</v>
      </c>
      <c r="G32" s="53">
        <v>4.7024043725639535</v>
      </c>
      <c r="H32" s="53">
        <v>3.02683499843197</v>
      </c>
      <c r="I32" s="53">
        <v>4.7024043725639535</v>
      </c>
      <c r="J32" s="53">
        <v>4.3240499977599569</v>
      </c>
      <c r="K32" s="53">
        <v>0.48645562474799525</v>
      </c>
      <c r="L32" s="53">
        <v>2.9187337484879716</v>
      </c>
      <c r="M32" s="53">
        <v>4.1618981228439589</v>
      </c>
      <c r="N32" s="53">
        <v>0</v>
      </c>
      <c r="O32" s="53">
        <v>3.6754424980959639</v>
      </c>
      <c r="P32" s="53">
        <v>6.2698724967519386</v>
      </c>
      <c r="Q32" s="53">
        <v>11.945188118811883</v>
      </c>
      <c r="R32" s="53">
        <v>4.9726574974239508</v>
      </c>
    </row>
    <row r="33" spans="2:18" ht="15.75" customHeight="1" x14ac:dyDescent="0.2">
      <c r="B33" s="53">
        <v>0</v>
      </c>
      <c r="C33" s="53">
        <v>3.4541205555151602</v>
      </c>
      <c r="D33" s="53">
        <v>6.1187278411982842</v>
      </c>
      <c r="E33" s="53">
        <v>5.066043481422235</v>
      </c>
      <c r="F33" s="53">
        <v>0.98689158729004567</v>
      </c>
      <c r="G33" s="53">
        <v>0</v>
      </c>
      <c r="H33" s="53">
        <v>3.0593639205991421</v>
      </c>
      <c r="I33" s="53">
        <v>4.4081157565622044</v>
      </c>
      <c r="J33" s="53">
        <v>0</v>
      </c>
      <c r="K33" s="53">
        <v>0.82240965607503813</v>
      </c>
      <c r="L33" s="53">
        <v>3.0593639205991421</v>
      </c>
      <c r="M33" s="53">
        <v>2.9935711481131388</v>
      </c>
      <c r="N33" s="53">
        <v>0</v>
      </c>
      <c r="O33" s="53">
        <v>3.1251566930851449</v>
      </c>
      <c r="P33" s="53">
        <v>9.0465062168254189</v>
      </c>
      <c r="Q33" s="53">
        <v>11.086082163891513</v>
      </c>
      <c r="R33" s="53">
        <v>0</v>
      </c>
    </row>
    <row r="34" spans="2:18" ht="15.75" customHeight="1" x14ac:dyDescent="0.2">
      <c r="B34" s="53">
        <v>2.3270120716510903</v>
      </c>
      <c r="C34" s="53">
        <v>3.8905880062305296</v>
      </c>
      <c r="D34" s="53">
        <v>6.5112293613707166</v>
      </c>
      <c r="E34" s="53">
        <v>5.527571261682243</v>
      </c>
      <c r="F34" s="53">
        <v>0.89556931464174461</v>
      </c>
      <c r="G34" s="53">
        <v>4.6980685358255458</v>
      </c>
      <c r="H34" s="53">
        <v>3.743773364485981</v>
      </c>
      <c r="I34" s="53">
        <v>4.2576246105919004</v>
      </c>
      <c r="J34" s="53">
        <v>4.6466834112149531</v>
      </c>
      <c r="K34" s="53">
        <v>0.80748052959501571</v>
      </c>
      <c r="L34" s="53">
        <v>3.2078999221183802</v>
      </c>
      <c r="M34" s="53">
        <v>3.3987589563862928</v>
      </c>
      <c r="N34" s="53">
        <v>2.4738267133956389</v>
      </c>
      <c r="O34" s="53">
        <v>3.4501440809968851</v>
      </c>
      <c r="P34" s="53">
        <v>8.7354711838006232</v>
      </c>
      <c r="Q34" s="53">
        <v>10.915668613707163</v>
      </c>
      <c r="R34" s="53">
        <v>5.9166300623052965</v>
      </c>
    </row>
    <row r="35" spans="2:18" ht="15.75" customHeight="1" x14ac:dyDescent="0.2">
      <c r="B35" s="53">
        <v>0</v>
      </c>
      <c r="C35" s="53">
        <v>3.3125766483028265</v>
      </c>
      <c r="D35" s="53">
        <v>5.8211298382797239</v>
      </c>
      <c r="E35" s="53">
        <v>5.0492673182868328</v>
      </c>
      <c r="F35" s="53">
        <v>0.9326672116580772</v>
      </c>
      <c r="G35" s="53">
        <v>0</v>
      </c>
      <c r="H35" s="53">
        <v>3.0231282033054918</v>
      </c>
      <c r="I35" s="53">
        <v>4.4703704282921635</v>
      </c>
      <c r="J35" s="53">
        <v>0</v>
      </c>
      <c r="K35" s="53">
        <v>0.8040234583259287</v>
      </c>
      <c r="L35" s="53">
        <v>3.1196110183046031</v>
      </c>
      <c r="M35" s="53">
        <v>3.3447375866358633</v>
      </c>
      <c r="N35" s="53">
        <v>0</v>
      </c>
      <c r="O35" s="53">
        <v>3.1517719566376403</v>
      </c>
      <c r="P35" s="53">
        <v>8.9085799182512897</v>
      </c>
      <c r="Q35" s="53">
        <v>11.288489354896038</v>
      </c>
      <c r="R35" s="53">
        <v>0</v>
      </c>
    </row>
    <row r="36" spans="2:18" ht="15.75" customHeight="1" x14ac:dyDescent="0.2">
      <c r="B36" s="53">
        <v>1.6823057350711894</v>
      </c>
      <c r="C36" s="53">
        <v>3.3315151614292873</v>
      </c>
      <c r="D36" s="53">
        <v>6.1771843618168045</v>
      </c>
      <c r="E36" s="53">
        <v>6.1320001722268112</v>
      </c>
      <c r="F36" s="53">
        <v>0.56326961087798755</v>
      </c>
      <c r="G36" s="53">
        <v>5.4162514019273393</v>
      </c>
      <c r="H36" s="53">
        <v>2.8525534288715</v>
      </c>
      <c r="I36" s="53">
        <v>3.5265809776868733</v>
      </c>
      <c r="J36" s="53">
        <v>6.3226511028261898</v>
      </c>
      <c r="K36" s="53">
        <v>0</v>
      </c>
      <c r="L36" s="53">
        <v>1.4347041288486091</v>
      </c>
      <c r="M36" s="53">
        <v>2.8591972245716515</v>
      </c>
      <c r="N36" s="53">
        <v>5.3044427972585693</v>
      </c>
      <c r="O36" s="53">
        <v>2.0490227718650433</v>
      </c>
      <c r="P36" s="53">
        <v>7.8354584721347011</v>
      </c>
      <c r="Q36" s="53">
        <v>12.11655371307126</v>
      </c>
      <c r="R36" s="53">
        <v>3.3647795277514851</v>
      </c>
    </row>
    <row r="37" spans="2:18" ht="15.75" customHeight="1" x14ac:dyDescent="0.2">
      <c r="B37" s="53">
        <v>2.2537163120567381</v>
      </c>
      <c r="C37" s="53">
        <v>3.2086808510638298</v>
      </c>
      <c r="D37" s="53">
        <v>5.431838297872341</v>
      </c>
      <c r="E37" s="53">
        <v>4.3393588652482267</v>
      </c>
      <c r="F37" s="53">
        <v>1.0008028368794326</v>
      </c>
      <c r="G37" s="53">
        <v>3.8351375886524823</v>
      </c>
      <c r="H37" s="53">
        <v>2.727378723404255</v>
      </c>
      <c r="I37" s="53">
        <v>3.0024085106382983</v>
      </c>
      <c r="J37" s="53">
        <v>5.9666184397163118</v>
      </c>
      <c r="K37" s="53">
        <v>1.0008028368794326</v>
      </c>
      <c r="L37" s="53">
        <v>2.8725333333333332</v>
      </c>
      <c r="M37" s="53">
        <v>3.8045787234042554</v>
      </c>
      <c r="N37" s="53">
        <v>2.704459574468085</v>
      </c>
      <c r="O37" s="53">
        <v>2.4676283687943261</v>
      </c>
      <c r="P37" s="53">
        <v>9.9469106382978723</v>
      </c>
      <c r="Q37" s="53">
        <v>15.905889361702128</v>
      </c>
      <c r="R37" s="53">
        <v>4.9352567375886522</v>
      </c>
    </row>
    <row r="38" spans="2:18" ht="15.75" customHeight="1" x14ac:dyDescent="0.2">
      <c r="B38" s="53">
        <v>1.8067355658198614</v>
      </c>
      <c r="C38" s="53">
        <v>3.5263995381062356</v>
      </c>
      <c r="D38" s="53">
        <v>6.1167794457274827</v>
      </c>
      <c r="E38" s="53">
        <v>4.4188833718244798</v>
      </c>
      <c r="F38" s="53">
        <v>0.97955542725173206</v>
      </c>
      <c r="G38" s="53">
        <v>4.484187066974596</v>
      </c>
      <c r="H38" s="53">
        <v>1.2843060046189376</v>
      </c>
      <c r="I38" s="53">
        <v>4.7018660508083139</v>
      </c>
      <c r="J38" s="53">
        <v>0.47889376443418014</v>
      </c>
      <c r="K38" s="53">
        <v>1.5019849884526557</v>
      </c>
      <c r="L38" s="53">
        <v>4.4406512702078524</v>
      </c>
      <c r="M38" s="53">
        <v>3.8529180138568129</v>
      </c>
      <c r="N38" s="53">
        <v>3.2869526558891455</v>
      </c>
      <c r="O38" s="53">
        <v>3.3740242494226327</v>
      </c>
      <c r="P38" s="53">
        <v>11.31930715935335</v>
      </c>
      <c r="Q38" s="53">
        <v>19.329893764434182</v>
      </c>
      <c r="R38" s="53">
        <v>0.50066166281755198</v>
      </c>
    </row>
    <row r="39" spans="2:18" ht="15.75" customHeight="1" x14ac:dyDescent="0.2">
      <c r="B39" s="53">
        <v>2.3223844054580889</v>
      </c>
      <c r="C39" s="53">
        <v>3.8510424951267046</v>
      </c>
      <c r="D39" s="53">
        <v>5.556084210526314</v>
      </c>
      <c r="E39" s="53">
        <v>2.9103298245614027</v>
      </c>
      <c r="F39" s="53">
        <v>2.1753980506822606</v>
      </c>
      <c r="G39" s="53">
        <v>5.2327142300194911</v>
      </c>
      <c r="H39" s="53">
        <v>2.2635898635477578</v>
      </c>
      <c r="I39" s="53">
        <v>2.4693707602339177</v>
      </c>
      <c r="J39" s="53">
        <v>5.0563306042884975</v>
      </c>
      <c r="K39" s="53">
        <v>1.2934799220272899</v>
      </c>
      <c r="L39" s="53">
        <v>2.2047953216374263</v>
      </c>
      <c r="M39" s="53">
        <v>2.5869598440545798</v>
      </c>
      <c r="N39" s="53">
        <v>1.587452631578947</v>
      </c>
      <c r="O39" s="53">
        <v>2.0872062378167633</v>
      </c>
      <c r="P39" s="53">
        <v>12.582031968810913</v>
      </c>
      <c r="Q39" s="53">
        <v>18.52028070175438</v>
      </c>
      <c r="R39" s="53">
        <v>2.7045489278752428</v>
      </c>
    </row>
    <row r="40" spans="2:18" ht="15.75" customHeight="1" x14ac:dyDescent="0.2">
      <c r="B40" s="53">
        <v>2.3114667742260768</v>
      </c>
      <c r="C40" s="53">
        <v>3.2543019058182918</v>
      </c>
      <c r="D40" s="53">
        <v>5.9003230815770902</v>
      </c>
      <c r="E40" s="53">
        <v>4.7978142583442578</v>
      </c>
      <c r="F40" s="53">
        <v>1.140526368861551</v>
      </c>
      <c r="G40" s="53">
        <v>4.8662458404759512</v>
      </c>
      <c r="H40" s="53">
        <v>2.5395720479983868</v>
      </c>
      <c r="I40" s="53">
        <v>3.2086808510638298</v>
      </c>
      <c r="J40" s="53">
        <v>7.2309371785822325</v>
      </c>
      <c r="K40" s="53">
        <v>0.88961056771200964</v>
      </c>
      <c r="L40" s="53">
        <v>2.7600738126449533</v>
      </c>
      <c r="M40" s="53">
        <v>3.246698396692548</v>
      </c>
      <c r="N40" s="53">
        <v>2.2734492285973582</v>
      </c>
      <c r="O40" s="53">
        <v>2.9273510134113141</v>
      </c>
      <c r="P40" s="53">
        <v>10.143081173742059</v>
      </c>
      <c r="Q40" s="53">
        <v>12.682653221740445</v>
      </c>
      <c r="R40" s="53">
        <v>5.2312142785116462</v>
      </c>
    </row>
    <row r="41" spans="2:18" ht="15.75" customHeight="1" x14ac:dyDescent="0.2">
      <c r="B41" s="53">
        <v>1.9029400630914826</v>
      </c>
      <c r="C41" s="53">
        <v>3.1715667718191378</v>
      </c>
      <c r="D41" s="53">
        <v>6.3431335436382756</v>
      </c>
      <c r="E41" s="53">
        <v>5.391663512092534</v>
      </c>
      <c r="F41" s="53">
        <v>1.5064942166140904</v>
      </c>
      <c r="G41" s="53">
        <v>3.7265909568874873</v>
      </c>
      <c r="H41" s="53">
        <v>2.4579642481598318</v>
      </c>
      <c r="I41" s="53">
        <v>3.0922776025236591</v>
      </c>
      <c r="J41" s="53">
        <v>7.3738927444794964</v>
      </c>
      <c r="K41" s="53">
        <v>1.7443617245005258</v>
      </c>
      <c r="L41" s="53">
        <v>2.9336992639327026</v>
      </c>
      <c r="M41" s="53">
        <v>3.2508559411146161</v>
      </c>
      <c r="N41" s="53">
        <v>2.0615184016824397</v>
      </c>
      <c r="O41" s="53">
        <v>3.0922776025236591</v>
      </c>
      <c r="P41" s="53">
        <v>9.1182544689800213</v>
      </c>
      <c r="Q41" s="53">
        <v>13.796315457413248</v>
      </c>
      <c r="R41" s="53">
        <v>4.4401934805467924</v>
      </c>
    </row>
    <row r="42" spans="2:18" ht="15.75" customHeight="1" x14ac:dyDescent="0.2">
      <c r="B42" s="53">
        <v>1.720838174273859</v>
      </c>
      <c r="C42" s="53">
        <v>3.2070165975103726</v>
      </c>
      <c r="D42" s="53">
        <v>6.101153526970954</v>
      </c>
      <c r="E42" s="53">
        <v>5.4753941908713681</v>
      </c>
      <c r="F42" s="53">
        <v>0.62575933609958501</v>
      </c>
      <c r="G42" s="53">
        <v>3.9109958506224065</v>
      </c>
      <c r="H42" s="53">
        <v>2.7376970954356841</v>
      </c>
      <c r="I42" s="53">
        <v>3.9109958506224065</v>
      </c>
      <c r="J42" s="53">
        <v>6.101153526970954</v>
      </c>
      <c r="K42" s="53">
        <v>0.54753941908713688</v>
      </c>
      <c r="L42" s="53">
        <v>2.50303734439834</v>
      </c>
      <c r="M42" s="53">
        <v>3.050576763485477</v>
      </c>
      <c r="N42" s="53">
        <v>2.346597510373444</v>
      </c>
      <c r="O42" s="53">
        <v>3.3634564315352695</v>
      </c>
      <c r="P42" s="53">
        <v>8.7606307053941901</v>
      </c>
      <c r="Q42" s="53">
        <v>17.208381742738588</v>
      </c>
      <c r="R42" s="53">
        <v>3.8327759336099585</v>
      </c>
    </row>
    <row r="43" spans="2:18" ht="15.75" customHeight="1" x14ac:dyDescent="0.2">
      <c r="B43" s="53">
        <v>2.2050176464656648</v>
      </c>
      <c r="C43" s="53">
        <v>3.6648913986084501</v>
      </c>
      <c r="D43" s="53">
        <v>6.227273973984067</v>
      </c>
      <c r="E43" s="53">
        <v>5.1323686598769775</v>
      </c>
      <c r="F43" s="53">
        <v>0.72233336694564876</v>
      </c>
      <c r="G43" s="53">
        <v>4.3340002016738932</v>
      </c>
      <c r="H43" s="53">
        <v>2.8665229404053645</v>
      </c>
      <c r="I43" s="53">
        <v>3.7713405263688613</v>
      </c>
      <c r="J43" s="53">
        <v>6.6606739941514554</v>
      </c>
      <c r="K43" s="53">
        <v>0.58547020268226269</v>
      </c>
      <c r="L43" s="53">
        <v>2.9197475042855698</v>
      </c>
      <c r="M43" s="53">
        <v>3.2238878693153166</v>
      </c>
      <c r="N43" s="53">
        <v>2.8817299586568517</v>
      </c>
      <c r="O43" s="53">
        <v>3.0642141776746996</v>
      </c>
      <c r="P43" s="53">
        <v>9.3371092064132295</v>
      </c>
      <c r="Q43" s="53">
        <v>12.507772511848339</v>
      </c>
      <c r="R43" s="53">
        <v>5.2996458606433388</v>
      </c>
    </row>
    <row r="44" spans="2:18" ht="15.75" customHeight="1" x14ac:dyDescent="0.2">
      <c r="B44" s="53">
        <v>2.152935418082937</v>
      </c>
      <c r="C44" s="53">
        <v>2.8449503738953092</v>
      </c>
      <c r="D44" s="53">
        <v>5.6215535916610015</v>
      </c>
      <c r="E44" s="53">
        <v>5.8436818490822571</v>
      </c>
      <c r="F44" s="53">
        <v>0.87996963516881943</v>
      </c>
      <c r="G44" s="53">
        <v>3.5796823022886932</v>
      </c>
      <c r="H44" s="53">
        <v>3.0670786313165648</v>
      </c>
      <c r="I44" s="53">
        <v>3.3233804668026288</v>
      </c>
      <c r="J44" s="53">
        <v>5.8436818490822571</v>
      </c>
      <c r="K44" s="53">
        <v>1.3242261500113301</v>
      </c>
      <c r="L44" s="53">
        <v>3.6907464309993205</v>
      </c>
      <c r="M44" s="53">
        <v>3.2123163380920006</v>
      </c>
      <c r="N44" s="53">
        <v>2.6997126671198735</v>
      </c>
      <c r="O44" s="53">
        <v>3.6480294584183093</v>
      </c>
      <c r="P44" s="53">
        <v>9.1243453433038759</v>
      </c>
      <c r="Q44" s="53">
        <v>14.455423521414005</v>
      </c>
      <c r="R44" s="53">
        <v>4.0922859732608208</v>
      </c>
    </row>
    <row r="45" spans="2:18" ht="15.75" customHeight="1" x14ac:dyDescent="0.2">
      <c r="B45" s="53">
        <v>2.3513811686345742</v>
      </c>
      <c r="C45" s="53">
        <v>3.3330257341810476</v>
      </c>
      <c r="D45" s="53">
        <v>5.9507445756383097</v>
      </c>
      <c r="E45" s="53">
        <v>4.5277404379856696</v>
      </c>
      <c r="F45" s="53">
        <v>0.60877182359471194</v>
      </c>
      <c r="G45" s="53">
        <v>3.3634643253607832</v>
      </c>
      <c r="H45" s="53">
        <v>2.8992758098698155</v>
      </c>
      <c r="I45" s="53">
        <v>3.5308765768493293</v>
      </c>
      <c r="J45" s="53">
        <v>7.39657765667575</v>
      </c>
      <c r="K45" s="53">
        <v>0.73052618831365423</v>
      </c>
      <c r="L45" s="53">
        <v>3.1351748915127664</v>
      </c>
      <c r="M45" s="53">
        <v>3.4395608033101217</v>
      </c>
      <c r="N45" s="53">
        <v>2.9525433444343525</v>
      </c>
      <c r="O45" s="53">
        <v>3.036249470178626</v>
      </c>
      <c r="P45" s="53">
        <v>9.6109851650015141</v>
      </c>
      <c r="Q45" s="53">
        <v>13.385370471288727</v>
      </c>
      <c r="R45" s="53">
        <v>5.1517315571702493</v>
      </c>
    </row>
    <row r="46" spans="2:18" ht="15.75" customHeight="1" x14ac:dyDescent="0.2">
      <c r="B46" s="53">
        <v>1.8924925490196078</v>
      </c>
      <c r="C46" s="53">
        <v>3.129891523378582</v>
      </c>
      <c r="D46" s="53">
        <v>6.0414185218702867</v>
      </c>
      <c r="E46" s="53">
        <v>4.8040195475113121</v>
      </c>
      <c r="F46" s="53">
        <v>0.58230539969834083</v>
      </c>
      <c r="G46" s="53">
        <v>3.2026796983408747</v>
      </c>
      <c r="H46" s="53">
        <v>2.4020097737556561</v>
      </c>
      <c r="I46" s="53">
        <v>2.8387388235294115</v>
      </c>
      <c r="J46" s="53">
        <v>7.6427583710407241</v>
      </c>
      <c r="K46" s="53">
        <v>0</v>
      </c>
      <c r="L46" s="53">
        <v>3.0571033484162897</v>
      </c>
      <c r="M46" s="53">
        <v>2.984315173453997</v>
      </c>
      <c r="N46" s="53">
        <v>2.0380688989441929</v>
      </c>
      <c r="O46" s="53">
        <v>3.0571033484162897</v>
      </c>
      <c r="P46" s="53">
        <v>9.4624627450980388</v>
      </c>
      <c r="Q46" s="53">
        <v>14.775999517345399</v>
      </c>
      <c r="R46" s="53">
        <v>3.0571033484162897</v>
      </c>
    </row>
    <row r="47" spans="2:18" ht="15.75" customHeight="1" x14ac:dyDescent="0.2">
      <c r="B47" s="53">
        <v>2.6285164128314733</v>
      </c>
      <c r="C47" s="53">
        <v>3.2884065626914754</v>
      </c>
      <c r="D47" s="53">
        <v>5.4751555111815238</v>
      </c>
      <c r="E47" s="53">
        <v>5.3895630649653725</v>
      </c>
      <c r="F47" s="53">
        <v>0</v>
      </c>
      <c r="G47" s="53">
        <v>3.0233460840866209</v>
      </c>
      <c r="H47" s="53">
        <v>2.4573315203991717</v>
      </c>
      <c r="I47" s="53">
        <v>4.4701345298047857</v>
      </c>
      <c r="J47" s="53">
        <v>5.4088903915303108</v>
      </c>
      <c r="K47" s="53">
        <v>0</v>
      </c>
      <c r="L47" s="53">
        <v>2.3468896543138151</v>
      </c>
      <c r="M47" s="53">
        <v>2.5263576867025188</v>
      </c>
      <c r="N47" s="53">
        <v>2.4711367536598408</v>
      </c>
      <c r="O47" s="53">
        <v>3.556228087948464</v>
      </c>
      <c r="P47" s="53">
        <v>7.6315329464981012</v>
      </c>
      <c r="Q47" s="53">
        <v>11.629528498787987</v>
      </c>
      <c r="R47" s="53">
        <v>4.2299234710691351</v>
      </c>
    </row>
    <row r="48" spans="2:18" ht="15.75" customHeight="1" x14ac:dyDescent="0.2">
      <c r="B48" s="53">
        <v>3.2108416908412765</v>
      </c>
      <c r="C48" s="53">
        <v>3.4139606299212595</v>
      </c>
      <c r="D48" s="53">
        <v>5.7263916286779937</v>
      </c>
      <c r="E48" s="53">
        <v>6.906043928719436</v>
      </c>
      <c r="F48" s="53">
        <v>1.0468437629506837</v>
      </c>
      <c r="G48" s="53">
        <v>4.3358081226688761</v>
      </c>
      <c r="H48" s="53">
        <v>3.124906755076668</v>
      </c>
      <c r="I48" s="53">
        <v>3.9217579776212177</v>
      </c>
      <c r="J48" s="53">
        <v>4.2264363862411933</v>
      </c>
      <c r="K48" s="53">
        <v>1.6327637795275589</v>
      </c>
      <c r="L48" s="53">
        <v>3.3905238292581843</v>
      </c>
      <c r="M48" s="53">
        <v>3.4686464981351013</v>
      </c>
      <c r="N48" s="53">
        <v>3.1874048901782013</v>
      </c>
      <c r="O48" s="53">
        <v>3.3124011603812682</v>
      </c>
      <c r="P48" s="53">
        <v>8.5466199751346856</v>
      </c>
      <c r="Q48" s="53">
        <v>10.780928305014504</v>
      </c>
      <c r="R48" s="53">
        <v>5.1717206796518855</v>
      </c>
    </row>
    <row r="49" spans="2:18" ht="15.75" customHeight="1" x14ac:dyDescent="0.2">
      <c r="B49" s="53">
        <v>1.8340043285581775</v>
      </c>
      <c r="C49" s="53">
        <v>3.4814997423477276</v>
      </c>
      <c r="D49" s="53">
        <v>6.9086010512212717</v>
      </c>
      <c r="E49" s="53">
        <v>3.2561348036689686</v>
      </c>
      <c r="F49" s="53">
        <v>1.4920713181490259</v>
      </c>
      <c r="G49" s="53">
        <v>4.3441034731526322</v>
      </c>
      <c r="H49" s="53">
        <v>3.0696258889003398</v>
      </c>
      <c r="I49" s="53">
        <v>3.9555432340513241</v>
      </c>
      <c r="J49" s="53">
        <v>4.6860364835617849</v>
      </c>
      <c r="K49" s="53">
        <v>0.58284035865196326</v>
      </c>
      <c r="L49" s="53">
        <v>3.4115588993094916</v>
      </c>
      <c r="M49" s="53">
        <v>3.3416180562712556</v>
      </c>
      <c r="N49" s="53">
        <v>0.78489168298464385</v>
      </c>
      <c r="O49" s="53">
        <v>3.5980678140781195</v>
      </c>
      <c r="P49" s="53">
        <v>10.257990312274552</v>
      </c>
      <c r="Q49" s="53">
        <v>16.373928475729155</v>
      </c>
      <c r="R49" s="53">
        <v>4.0254840770895592</v>
      </c>
    </row>
    <row r="50" spans="2:18" ht="15.75" customHeight="1" x14ac:dyDescent="0.2">
      <c r="B50" s="53">
        <v>1.837926551836204</v>
      </c>
      <c r="C50" s="53">
        <v>3.0632109197270068</v>
      </c>
      <c r="D50" s="53">
        <v>4.5580578485537862</v>
      </c>
      <c r="E50" s="53">
        <v>4.2639896002599933</v>
      </c>
      <c r="F50" s="53">
        <v>0.62081074639800671</v>
      </c>
      <c r="G50" s="53">
        <v>3.7412016032932511</v>
      </c>
      <c r="H50" s="53">
        <v>2.3607145488029468</v>
      </c>
      <c r="I50" s="53">
        <v>3.4144591051890369</v>
      </c>
      <c r="J50" s="53">
        <v>4.8684632217527897</v>
      </c>
      <c r="K50" s="53">
        <v>0.63714787130321748</v>
      </c>
      <c r="L50" s="53">
        <v>4.3783494745964688</v>
      </c>
      <c r="M50" s="53">
        <v>5.3912512187195318</v>
      </c>
      <c r="N50" s="53">
        <v>9.0916100097497576</v>
      </c>
      <c r="O50" s="53">
        <v>2.4342316108763948</v>
      </c>
      <c r="P50" s="53">
        <v>8.4217878886361177</v>
      </c>
      <c r="Q50" s="53">
        <v>12.16298949192937</v>
      </c>
      <c r="R50" s="53">
        <v>4.1577982883761244</v>
      </c>
    </row>
    <row r="51" spans="2:18" ht="15.75" customHeight="1" x14ac:dyDescent="0.2">
      <c r="B51" s="53">
        <v>3.0226603448275857</v>
      </c>
      <c r="C51" s="53">
        <v>2.7301448275862059</v>
      </c>
      <c r="D51" s="53">
        <v>5.1027706896551717</v>
      </c>
      <c r="E51" s="53">
        <v>2.6651413793103442</v>
      </c>
      <c r="F51" s="53">
        <v>1.1700620689655168</v>
      </c>
      <c r="G51" s="53">
        <v>5.0377672413793091</v>
      </c>
      <c r="H51" s="53">
        <v>2.3726258620689649</v>
      </c>
      <c r="I51" s="53">
        <v>3.2501724137931025</v>
      </c>
      <c r="J51" s="53">
        <v>9.3929982758620678</v>
      </c>
      <c r="K51" s="53">
        <v>0.87754655172413776</v>
      </c>
      <c r="L51" s="53">
        <v>1.8200965517241379</v>
      </c>
      <c r="M51" s="53">
        <v>2.3726258620689649</v>
      </c>
      <c r="N51" s="53">
        <v>3.510186206896551</v>
      </c>
      <c r="O51" s="53">
        <v>3.0226603448275857</v>
      </c>
      <c r="P51" s="53">
        <v>9.3279948275862061</v>
      </c>
      <c r="Q51" s="53">
        <v>15.763336206896547</v>
      </c>
      <c r="R51" s="53">
        <v>3.9652103448275851</v>
      </c>
    </row>
    <row r="52" spans="2:18" ht="16" x14ac:dyDescent="0.2"/>
    <row r="53" spans="2:18" ht="16" x14ac:dyDescent="0.2"/>
    <row r="54" spans="2:18" ht="16" x14ac:dyDescent="0.2"/>
    <row r="57" spans="2:18" ht="16" x14ac:dyDescent="0.2">
      <c r="C57" s="9" t="s">
        <v>88</v>
      </c>
      <c r="D57" s="9" t="s">
        <v>89</v>
      </c>
      <c r="E57" s="9" t="s">
        <v>90</v>
      </c>
    </row>
    <row r="58" spans="2:18" ht="16" x14ac:dyDescent="0.2">
      <c r="B58" s="9">
        <v>1</v>
      </c>
      <c r="C58" s="9">
        <v>1</v>
      </c>
      <c r="E58" s="53">
        <f>B30</f>
        <v>2.2239999999999998</v>
      </c>
    </row>
    <row r="59" spans="2:18" ht="16" x14ac:dyDescent="0.2">
      <c r="B59" s="9">
        <v>1</v>
      </c>
      <c r="C59" s="53">
        <f t="shared" ref="C59" ca="1" si="3">B59+(RAND()-0.5)/3</f>
        <v>0.91422427085220848</v>
      </c>
      <c r="D59" s="53">
        <f>B31</f>
        <v>2.1141753244090356</v>
      </c>
    </row>
    <row r="60" spans="2:18" ht="16" x14ac:dyDescent="0.2">
      <c r="B60" s="9">
        <v>1</v>
      </c>
      <c r="C60" s="53">
        <f t="shared" ref="C60:C76" ca="1" si="4">B60+(RAND()-0.5)/3</f>
        <v>1.1092552371536615</v>
      </c>
      <c r="D60" s="53">
        <f t="shared" ref="D60:D76" si="5">B32</f>
        <v>1.837721249047982</v>
      </c>
    </row>
    <row r="61" spans="2:18" ht="16" x14ac:dyDescent="0.2">
      <c r="B61" s="9">
        <v>1</v>
      </c>
      <c r="C61" s="53">
        <f t="shared" ca="1" si="4"/>
        <v>0.90509086536324279</v>
      </c>
    </row>
    <row r="62" spans="2:18" ht="16" x14ac:dyDescent="0.2">
      <c r="B62" s="9">
        <v>1</v>
      </c>
      <c r="C62" s="53">
        <f t="shared" ca="1" si="4"/>
        <v>1.1518250285270124</v>
      </c>
      <c r="D62" s="53">
        <f t="shared" si="5"/>
        <v>2.3270120716510903</v>
      </c>
    </row>
    <row r="63" spans="2:18" ht="16" x14ac:dyDescent="0.2">
      <c r="B63" s="9">
        <v>1</v>
      </c>
      <c r="C63" s="53">
        <f t="shared" ca="1" si="4"/>
        <v>1.1352718822302965</v>
      </c>
    </row>
    <row r="64" spans="2:18" ht="16" x14ac:dyDescent="0.2">
      <c r="B64" s="9">
        <v>1</v>
      </c>
      <c r="C64" s="53">
        <f t="shared" ca="1" si="4"/>
        <v>0.84341792684094175</v>
      </c>
      <c r="D64" s="53">
        <f t="shared" si="5"/>
        <v>1.6823057350711894</v>
      </c>
    </row>
    <row r="65" spans="2:5" ht="16" x14ac:dyDescent="0.2">
      <c r="B65" s="9">
        <v>1</v>
      </c>
      <c r="C65" s="53">
        <f t="shared" ca="1" si="4"/>
        <v>0.95247280821274249</v>
      </c>
      <c r="D65" s="53">
        <f t="shared" si="5"/>
        <v>2.2537163120567381</v>
      </c>
    </row>
    <row r="66" spans="2:5" ht="16" x14ac:dyDescent="0.2">
      <c r="B66" s="9">
        <v>1</v>
      </c>
      <c r="C66" s="53">
        <f t="shared" ca="1" si="4"/>
        <v>0.92081694031705075</v>
      </c>
      <c r="D66" s="53">
        <f t="shared" si="5"/>
        <v>1.8067355658198614</v>
      </c>
    </row>
    <row r="67" spans="2:5" ht="16" x14ac:dyDescent="0.2">
      <c r="B67" s="9">
        <v>1</v>
      </c>
      <c r="C67" s="53">
        <f t="shared" ca="1" si="4"/>
        <v>1.0814062912931406</v>
      </c>
      <c r="D67" s="53">
        <f t="shared" si="5"/>
        <v>2.3223844054580889</v>
      </c>
    </row>
    <row r="68" spans="2:5" ht="16" x14ac:dyDescent="0.2">
      <c r="B68" s="9">
        <v>1</v>
      </c>
      <c r="C68" s="53">
        <f t="shared" ca="1" si="4"/>
        <v>0.97667936161670732</v>
      </c>
      <c r="D68" s="53">
        <f t="shared" si="5"/>
        <v>2.3114667742260768</v>
      </c>
    </row>
    <row r="69" spans="2:5" ht="16" x14ac:dyDescent="0.2">
      <c r="B69" s="9">
        <v>1</v>
      </c>
      <c r="C69" s="53">
        <f t="shared" ca="1" si="4"/>
        <v>0.85825339279728574</v>
      </c>
      <c r="D69" s="53">
        <f t="shared" si="5"/>
        <v>1.9029400630914826</v>
      </c>
    </row>
    <row r="70" spans="2:5" ht="16" x14ac:dyDescent="0.2">
      <c r="B70" s="9">
        <v>1</v>
      </c>
      <c r="C70" s="53">
        <f t="shared" ca="1" si="4"/>
        <v>1.0802308236197782</v>
      </c>
      <c r="D70" s="53">
        <f t="shared" si="5"/>
        <v>1.720838174273859</v>
      </c>
    </row>
    <row r="71" spans="2:5" ht="16" x14ac:dyDescent="0.2">
      <c r="B71" s="9">
        <v>1</v>
      </c>
      <c r="C71" s="53">
        <f t="shared" ca="1" si="4"/>
        <v>0.88260484952796092</v>
      </c>
      <c r="D71" s="53">
        <f t="shared" si="5"/>
        <v>2.2050176464656648</v>
      </c>
    </row>
    <row r="72" spans="2:5" ht="16" x14ac:dyDescent="0.2">
      <c r="B72" s="9">
        <v>1</v>
      </c>
      <c r="C72" s="53">
        <f t="shared" ca="1" si="4"/>
        <v>1.094012406990631</v>
      </c>
      <c r="D72" s="53">
        <f t="shared" si="5"/>
        <v>2.152935418082937</v>
      </c>
    </row>
    <row r="73" spans="2:5" ht="16" x14ac:dyDescent="0.2">
      <c r="B73" s="9">
        <v>1</v>
      </c>
      <c r="C73" s="53">
        <f t="shared" ca="1" si="4"/>
        <v>0.87185347707169247</v>
      </c>
      <c r="D73" s="53">
        <f t="shared" si="5"/>
        <v>2.3513811686345742</v>
      </c>
    </row>
    <row r="74" spans="2:5" ht="16" x14ac:dyDescent="0.2">
      <c r="B74" s="9">
        <v>1</v>
      </c>
      <c r="C74" s="53">
        <f t="shared" ca="1" si="4"/>
        <v>0.94333349190573512</v>
      </c>
      <c r="D74" s="53">
        <f t="shared" si="5"/>
        <v>1.8924925490196078</v>
      </c>
    </row>
    <row r="75" spans="2:5" ht="16" x14ac:dyDescent="0.2">
      <c r="B75" s="9">
        <v>1</v>
      </c>
      <c r="C75" s="53">
        <f t="shared" ca="1" si="4"/>
        <v>0.89024357908671481</v>
      </c>
      <c r="D75" s="53">
        <f t="shared" si="5"/>
        <v>2.6285164128314733</v>
      </c>
    </row>
    <row r="76" spans="2:5" ht="16" x14ac:dyDescent="0.2">
      <c r="B76" s="9">
        <v>1</v>
      </c>
      <c r="C76" s="53">
        <f t="shared" ca="1" si="4"/>
        <v>1.0021634627100466</v>
      </c>
      <c r="D76" s="53">
        <f t="shared" si="5"/>
        <v>3.2108416908412765</v>
      </c>
    </row>
    <row r="77" spans="2:5" ht="16" x14ac:dyDescent="0.2">
      <c r="B77" s="9">
        <v>1</v>
      </c>
      <c r="C77" s="53">
        <f ca="1">B77+(RAND()-0.5)/3</f>
        <v>0.89181151630791589</v>
      </c>
      <c r="D77" s="53">
        <f>B49</f>
        <v>1.8340043285581775</v>
      </c>
    </row>
    <row r="78" spans="2:5" ht="16" x14ac:dyDescent="0.2">
      <c r="B78" s="9">
        <v>1</v>
      </c>
      <c r="C78" s="53">
        <f ca="1">B78+(RAND()-0.5)/3</f>
        <v>0.95654051890356195</v>
      </c>
      <c r="D78" s="53">
        <f>B50</f>
        <v>1.837926551836204</v>
      </c>
    </row>
    <row r="79" spans="2:5" ht="16" x14ac:dyDescent="0.2">
      <c r="B79" s="9">
        <v>1</v>
      </c>
      <c r="C79" s="53">
        <f ca="1">B79+(RAND()-0.5)/3</f>
        <v>1.082267706636872</v>
      </c>
      <c r="D79" s="53">
        <f>B51</f>
        <v>3.0226603448275857</v>
      </c>
    </row>
    <row r="80" spans="2:5" ht="16" x14ac:dyDescent="0.2">
      <c r="B80" s="9">
        <v>2</v>
      </c>
      <c r="C80" s="9">
        <v>2</v>
      </c>
      <c r="E80" s="53">
        <f>C30</f>
        <v>3.548</v>
      </c>
    </row>
    <row r="81" spans="2:4" ht="16" x14ac:dyDescent="0.2">
      <c r="B81" s="9">
        <v>2</v>
      </c>
      <c r="C81" s="53">
        <f t="shared" ref="C81" ca="1" si="6">B81+(RAND()-0.5)/3</f>
        <v>2.1390398277823026</v>
      </c>
      <c r="D81" s="53">
        <f>C31</f>
        <v>3.5616518479144923</v>
      </c>
    </row>
    <row r="82" spans="2:4" ht="16" x14ac:dyDescent="0.2">
      <c r="B82" s="9">
        <v>2</v>
      </c>
      <c r="C82" s="53">
        <f t="shared" ref="C82:C100" ca="1" si="7">B82+(RAND()-0.5)/3</f>
        <v>1.8711110118126144</v>
      </c>
      <c r="D82" s="53">
        <f t="shared" ref="D82:D101" si="8">C32</f>
        <v>3.8375943730119619</v>
      </c>
    </row>
    <row r="83" spans="2:4" ht="16" x14ac:dyDescent="0.2">
      <c r="B83" s="9">
        <v>2</v>
      </c>
      <c r="C83" s="53">
        <f t="shared" ca="1" si="7"/>
        <v>2.0265196851477585</v>
      </c>
      <c r="D83" s="53">
        <f t="shared" si="8"/>
        <v>3.4541205555151602</v>
      </c>
    </row>
    <row r="84" spans="2:4" ht="16" x14ac:dyDescent="0.2">
      <c r="B84" s="9">
        <v>2</v>
      </c>
      <c r="C84" s="53">
        <f t="shared" ca="1" si="7"/>
        <v>1.9818943972917191</v>
      </c>
      <c r="D84" s="53">
        <f t="shared" si="8"/>
        <v>3.8905880062305296</v>
      </c>
    </row>
    <row r="85" spans="2:4" ht="16" x14ac:dyDescent="0.2">
      <c r="B85" s="9">
        <v>2</v>
      </c>
      <c r="C85" s="53">
        <f t="shared" ca="1" si="7"/>
        <v>1.8791181007050541</v>
      </c>
      <c r="D85" s="53">
        <f t="shared" si="8"/>
        <v>3.3125766483028265</v>
      </c>
    </row>
    <row r="86" spans="2:4" ht="16" x14ac:dyDescent="0.2">
      <c r="B86" s="9">
        <v>2</v>
      </c>
      <c r="C86" s="53">
        <f t="shared" ca="1" si="7"/>
        <v>2.0587321620298105</v>
      </c>
      <c r="D86" s="53">
        <f t="shared" si="8"/>
        <v>3.3315151614292873</v>
      </c>
    </row>
    <row r="87" spans="2:4" ht="16" x14ac:dyDescent="0.2">
      <c r="B87" s="9">
        <v>2</v>
      </c>
      <c r="C87" s="53">
        <f t="shared" ca="1" si="7"/>
        <v>1.9650997001136334</v>
      </c>
      <c r="D87" s="53">
        <f t="shared" si="8"/>
        <v>3.2086808510638298</v>
      </c>
    </row>
    <row r="88" spans="2:4" ht="16" x14ac:dyDescent="0.2">
      <c r="B88" s="9">
        <v>2</v>
      </c>
      <c r="C88" s="53">
        <f t="shared" ca="1" si="7"/>
        <v>2.1286833131397085</v>
      </c>
      <c r="D88" s="53">
        <f t="shared" si="8"/>
        <v>3.5263995381062356</v>
      </c>
    </row>
    <row r="89" spans="2:4" ht="16" x14ac:dyDescent="0.2">
      <c r="B89" s="9">
        <v>2</v>
      </c>
      <c r="C89" s="53">
        <f t="shared" ca="1" si="7"/>
        <v>1.8784579677037483</v>
      </c>
      <c r="D89" s="53">
        <f t="shared" si="8"/>
        <v>3.8510424951267046</v>
      </c>
    </row>
    <row r="90" spans="2:4" ht="16" x14ac:dyDescent="0.2">
      <c r="B90" s="9">
        <v>2</v>
      </c>
      <c r="C90" s="53">
        <f t="shared" ca="1" si="7"/>
        <v>2.1628605088358959</v>
      </c>
      <c r="D90" s="53">
        <f t="shared" si="8"/>
        <v>3.2543019058182918</v>
      </c>
    </row>
    <row r="91" spans="2:4" ht="16" x14ac:dyDescent="0.2">
      <c r="B91" s="9">
        <v>2</v>
      </c>
      <c r="C91" s="53">
        <f t="shared" ca="1" si="7"/>
        <v>2.1399147753456504</v>
      </c>
      <c r="D91" s="53">
        <f t="shared" si="8"/>
        <v>3.1715667718191378</v>
      </c>
    </row>
    <row r="92" spans="2:4" ht="16" x14ac:dyDescent="0.2">
      <c r="B92" s="9">
        <v>2</v>
      </c>
      <c r="C92" s="53">
        <f t="shared" ca="1" si="7"/>
        <v>2.0002515602461548</v>
      </c>
      <c r="D92" s="53">
        <f t="shared" si="8"/>
        <v>3.2070165975103726</v>
      </c>
    </row>
    <row r="93" spans="2:4" ht="16" x14ac:dyDescent="0.2">
      <c r="B93" s="9">
        <v>2</v>
      </c>
      <c r="C93" s="53">
        <f t="shared" ca="1" si="7"/>
        <v>1.876284986651048</v>
      </c>
      <c r="D93" s="53">
        <f t="shared" si="8"/>
        <v>3.6648913986084501</v>
      </c>
    </row>
    <row r="94" spans="2:4" ht="16" x14ac:dyDescent="0.2">
      <c r="B94" s="9">
        <v>2</v>
      </c>
      <c r="C94" s="53">
        <f t="shared" ca="1" si="7"/>
        <v>1.920884398555448</v>
      </c>
      <c r="D94" s="53">
        <f t="shared" si="8"/>
        <v>2.8449503738953092</v>
      </c>
    </row>
    <row r="95" spans="2:4" ht="16" x14ac:dyDescent="0.2">
      <c r="B95" s="9">
        <v>2</v>
      </c>
      <c r="C95" s="53">
        <f t="shared" ca="1" si="7"/>
        <v>2.1318459748922849</v>
      </c>
      <c r="D95" s="53">
        <f t="shared" si="8"/>
        <v>3.3330257341810476</v>
      </c>
    </row>
    <row r="96" spans="2:4" ht="16" x14ac:dyDescent="0.2">
      <c r="B96" s="9">
        <v>2</v>
      </c>
      <c r="C96" s="53">
        <f t="shared" ca="1" si="7"/>
        <v>2.0118453624391668</v>
      </c>
      <c r="D96" s="53">
        <f t="shared" si="8"/>
        <v>3.129891523378582</v>
      </c>
    </row>
    <row r="97" spans="2:9" ht="16" x14ac:dyDescent="0.2">
      <c r="B97" s="9">
        <v>2</v>
      </c>
      <c r="C97" s="53">
        <f t="shared" ca="1" si="7"/>
        <v>1.9431910426273709</v>
      </c>
      <c r="D97" s="53">
        <f t="shared" si="8"/>
        <v>3.2884065626914754</v>
      </c>
    </row>
    <row r="98" spans="2:9" ht="16" x14ac:dyDescent="0.2">
      <c r="B98" s="9">
        <v>2</v>
      </c>
      <c r="C98" s="53">
        <f t="shared" ca="1" si="7"/>
        <v>1.9996998412277744</v>
      </c>
      <c r="D98" s="53">
        <f t="shared" si="8"/>
        <v>3.4139606299212595</v>
      </c>
    </row>
    <row r="99" spans="2:9" ht="16" x14ac:dyDescent="0.2">
      <c r="B99" s="9">
        <v>2</v>
      </c>
      <c r="C99" s="53">
        <f t="shared" ca="1" si="7"/>
        <v>1.9729080348625025</v>
      </c>
      <c r="D99" s="53">
        <f t="shared" si="8"/>
        <v>3.4814997423477276</v>
      </c>
    </row>
    <row r="100" spans="2:9" ht="16" x14ac:dyDescent="0.2">
      <c r="B100" s="9">
        <v>2</v>
      </c>
      <c r="C100" s="53">
        <f t="shared" ca="1" si="7"/>
        <v>1.9180979164562402</v>
      </c>
      <c r="D100" s="53">
        <f t="shared" si="8"/>
        <v>3.0632109197270068</v>
      </c>
    </row>
    <row r="101" spans="2:9" ht="16" x14ac:dyDescent="0.2">
      <c r="B101" s="9">
        <v>2</v>
      </c>
      <c r="C101" s="53">
        <f t="shared" ref="C101" ca="1" si="9">B101+(RAND()-0.5)/3</f>
        <v>1.9077677330938039</v>
      </c>
      <c r="D101" s="53">
        <f t="shared" si="8"/>
        <v>2.7301448275862059</v>
      </c>
    </row>
    <row r="102" spans="2:9" ht="16" x14ac:dyDescent="0.2">
      <c r="B102" s="9">
        <v>3</v>
      </c>
      <c r="C102" s="9">
        <v>3</v>
      </c>
      <c r="E102" s="53">
        <f>D30</f>
        <v>6.9120000000000008</v>
      </c>
    </row>
    <row r="103" spans="2:9" ht="16" x14ac:dyDescent="0.2">
      <c r="B103" s="9">
        <v>3</v>
      </c>
      <c r="C103" s="53">
        <f t="shared" ref="C103" ca="1" si="10">B103+(RAND()-0.5)/3</f>
        <v>3.1228587966259136</v>
      </c>
      <c r="D103" s="53">
        <f>D31</f>
        <v>5.5968814752942029</v>
      </c>
    </row>
    <row r="104" spans="2:9" ht="16" x14ac:dyDescent="0.2">
      <c r="B104" s="9">
        <v>3</v>
      </c>
      <c r="C104" s="53">
        <f t="shared" ref="C104:C122" ca="1" si="11">B104+(RAND()-0.5)/3</f>
        <v>3.0095056174777457</v>
      </c>
      <c r="D104" s="53">
        <f t="shared" ref="D104:D123" si="12">D32</f>
        <v>7.9994924958559217</v>
      </c>
    </row>
    <row r="105" spans="2:9" ht="16" x14ac:dyDescent="0.2">
      <c r="B105" s="9">
        <v>3</v>
      </c>
      <c r="C105" s="53">
        <f t="shared" ca="1" si="11"/>
        <v>3.163570648124074</v>
      </c>
      <c r="D105" s="53">
        <f t="shared" si="12"/>
        <v>6.1187278411982842</v>
      </c>
    </row>
    <row r="106" spans="2:9" ht="16" x14ac:dyDescent="0.2">
      <c r="B106" s="9">
        <v>3</v>
      </c>
      <c r="C106" s="53">
        <f t="shared" ca="1" si="11"/>
        <v>3.0031660515944232</v>
      </c>
      <c r="D106" s="53">
        <f t="shared" si="12"/>
        <v>6.5112293613707166</v>
      </c>
    </row>
    <row r="107" spans="2:9" ht="16" x14ac:dyDescent="0.2">
      <c r="B107" s="9">
        <v>3</v>
      </c>
      <c r="C107" s="53">
        <f t="shared" ca="1" si="11"/>
        <v>2.9898239637122641</v>
      </c>
      <c r="D107" s="53">
        <f t="shared" si="12"/>
        <v>5.8211298382797239</v>
      </c>
    </row>
    <row r="108" spans="2:9" ht="16" x14ac:dyDescent="0.2">
      <c r="B108" s="9">
        <v>3</v>
      </c>
      <c r="C108" s="53">
        <f t="shared" ca="1" si="11"/>
        <v>2.8565704281043711</v>
      </c>
      <c r="D108" s="53">
        <f t="shared" si="12"/>
        <v>6.1771843618168045</v>
      </c>
    </row>
    <row r="109" spans="2:9" ht="16" x14ac:dyDescent="0.2">
      <c r="B109" s="9">
        <v>3</v>
      </c>
      <c r="C109" s="53">
        <f t="shared" ca="1" si="11"/>
        <v>2.8479288884030143</v>
      </c>
      <c r="D109" s="53">
        <f t="shared" si="12"/>
        <v>5.431838297872341</v>
      </c>
    </row>
    <row r="110" spans="2:9" ht="16" x14ac:dyDescent="0.2">
      <c r="B110" s="9">
        <v>3</v>
      </c>
      <c r="C110" s="53">
        <f t="shared" ca="1" si="11"/>
        <v>2.9742227908723038</v>
      </c>
      <c r="D110" s="53">
        <f t="shared" si="12"/>
        <v>6.1167794457274827</v>
      </c>
      <c r="I110" s="53" t="s">
        <v>138</v>
      </c>
    </row>
    <row r="111" spans="2:9" ht="16" x14ac:dyDescent="0.2">
      <c r="B111" s="9">
        <v>3</v>
      </c>
      <c r="C111" s="53">
        <f t="shared" ca="1" si="11"/>
        <v>3.000416671202164</v>
      </c>
      <c r="D111" s="53">
        <f t="shared" si="12"/>
        <v>5.556084210526314</v>
      </c>
      <c r="I111" s="53" t="s">
        <v>139</v>
      </c>
    </row>
    <row r="112" spans="2:9" ht="16" x14ac:dyDescent="0.2">
      <c r="B112" s="9">
        <v>3</v>
      </c>
      <c r="C112" s="53">
        <f t="shared" ca="1" si="11"/>
        <v>3.0419152807085061</v>
      </c>
      <c r="D112" s="53">
        <f t="shared" si="12"/>
        <v>5.9003230815770902</v>
      </c>
      <c r="I112" s="53" t="s">
        <v>140</v>
      </c>
    </row>
    <row r="113" spans="2:5" ht="16" x14ac:dyDescent="0.2">
      <c r="B113" s="9">
        <v>3</v>
      </c>
      <c r="C113" s="53">
        <f t="shared" ca="1" si="11"/>
        <v>2.838280291653358</v>
      </c>
      <c r="D113" s="53">
        <f t="shared" si="12"/>
        <v>6.3431335436382756</v>
      </c>
    </row>
    <row r="114" spans="2:5" ht="16" x14ac:dyDescent="0.2">
      <c r="B114" s="9">
        <v>3</v>
      </c>
      <c r="C114" s="53">
        <f t="shared" ca="1" si="11"/>
        <v>2.9660014504753351</v>
      </c>
      <c r="D114" s="53">
        <f t="shared" si="12"/>
        <v>6.101153526970954</v>
      </c>
    </row>
    <row r="115" spans="2:5" ht="16" x14ac:dyDescent="0.2">
      <c r="B115" s="9">
        <v>3</v>
      </c>
      <c r="C115" s="53">
        <f t="shared" ca="1" si="11"/>
        <v>2.9522386405609335</v>
      </c>
      <c r="D115" s="53">
        <f t="shared" si="12"/>
        <v>6.227273973984067</v>
      </c>
    </row>
    <row r="116" spans="2:5" ht="16" x14ac:dyDescent="0.2">
      <c r="B116" s="9">
        <v>3</v>
      </c>
      <c r="C116" s="53">
        <f t="shared" ca="1" si="11"/>
        <v>3.0125881814031286</v>
      </c>
      <c r="D116" s="53">
        <f t="shared" si="12"/>
        <v>5.6215535916610015</v>
      </c>
    </row>
    <row r="117" spans="2:5" ht="16" x14ac:dyDescent="0.2">
      <c r="B117" s="9">
        <v>3</v>
      </c>
      <c r="C117" s="53">
        <f t="shared" ca="1" si="11"/>
        <v>2.9597580660156013</v>
      </c>
      <c r="D117" s="53">
        <f t="shared" si="12"/>
        <v>5.9507445756383097</v>
      </c>
    </row>
    <row r="118" spans="2:5" ht="16" x14ac:dyDescent="0.2">
      <c r="B118" s="9">
        <v>3</v>
      </c>
      <c r="C118" s="53">
        <f t="shared" ca="1" si="11"/>
        <v>2.9160426117058562</v>
      </c>
      <c r="D118" s="53">
        <f t="shared" si="12"/>
        <v>6.0414185218702867</v>
      </c>
    </row>
    <row r="119" spans="2:5" ht="16" x14ac:dyDescent="0.2">
      <c r="B119" s="9">
        <v>3</v>
      </c>
      <c r="C119" s="53">
        <f t="shared" ca="1" si="11"/>
        <v>3.0717415782158533</v>
      </c>
      <c r="D119" s="53">
        <f t="shared" si="12"/>
        <v>5.4751555111815238</v>
      </c>
    </row>
    <row r="120" spans="2:5" ht="16" x14ac:dyDescent="0.2">
      <c r="B120" s="9">
        <v>3</v>
      </c>
      <c r="C120" s="53">
        <f t="shared" ca="1" si="11"/>
        <v>3.0874212753047021</v>
      </c>
      <c r="D120" s="53">
        <f t="shared" si="12"/>
        <v>5.7263916286779937</v>
      </c>
    </row>
    <row r="121" spans="2:5" ht="16" x14ac:dyDescent="0.2">
      <c r="B121" s="9">
        <v>3</v>
      </c>
      <c r="C121" s="53">
        <f t="shared" ca="1" si="11"/>
        <v>2.8912610180154177</v>
      </c>
      <c r="D121" s="53">
        <f t="shared" si="12"/>
        <v>6.9086010512212717</v>
      </c>
    </row>
    <row r="122" spans="2:5" ht="16" x14ac:dyDescent="0.2">
      <c r="B122" s="9">
        <v>3</v>
      </c>
      <c r="C122" s="53">
        <f t="shared" ca="1" si="11"/>
        <v>3.1051063570939572</v>
      </c>
      <c r="D122" s="53">
        <f t="shared" si="12"/>
        <v>4.5580578485537862</v>
      </c>
    </row>
    <row r="123" spans="2:5" ht="16" x14ac:dyDescent="0.2">
      <c r="B123" s="9">
        <v>3</v>
      </c>
      <c r="C123" s="53">
        <f t="shared" ref="C123" ca="1" si="13">B123+(RAND()-0.5)/3</f>
        <v>3.1424140199504738</v>
      </c>
      <c r="D123" s="53">
        <f t="shared" si="12"/>
        <v>5.1027706896551717</v>
      </c>
    </row>
    <row r="124" spans="2:5" ht="16" x14ac:dyDescent="0.2">
      <c r="B124" s="9">
        <v>4</v>
      </c>
      <c r="C124" s="9">
        <v>4</v>
      </c>
      <c r="E124" s="53">
        <f>E30</f>
        <v>6.4680000000000009</v>
      </c>
    </row>
    <row r="125" spans="2:5" ht="16" x14ac:dyDescent="0.2">
      <c r="B125" s="9">
        <v>4</v>
      </c>
      <c r="C125" s="53">
        <f t="shared" ref="C125" ca="1" si="14">B125+(RAND()-0.5)/3</f>
        <v>3.9160329058657184</v>
      </c>
      <c r="D125" s="53">
        <f>E31</f>
        <v>4.9398485505939815</v>
      </c>
    </row>
    <row r="126" spans="2:5" ht="16" x14ac:dyDescent="0.2">
      <c r="B126" s="9">
        <v>4</v>
      </c>
      <c r="C126" s="53">
        <f t="shared" ref="C126:C144" ca="1" si="15">B126+(RAND()-0.5)/3</f>
        <v>3.9246530287174823</v>
      </c>
      <c r="D126" s="53">
        <f t="shared" ref="D126:D145" si="16">E32</f>
        <v>4.8105056225079537</v>
      </c>
    </row>
    <row r="127" spans="2:5" ht="16" x14ac:dyDescent="0.2">
      <c r="B127" s="9">
        <v>4</v>
      </c>
      <c r="C127" s="53">
        <f t="shared" ca="1" si="15"/>
        <v>3.9460072449393446</v>
      </c>
      <c r="D127" s="53">
        <f t="shared" si="16"/>
        <v>5.066043481422235</v>
      </c>
    </row>
    <row r="128" spans="2:5" ht="16" x14ac:dyDescent="0.2">
      <c r="B128" s="9">
        <v>4</v>
      </c>
      <c r="C128" s="53">
        <f t="shared" ca="1" si="15"/>
        <v>4.1395501500285405</v>
      </c>
      <c r="D128" s="53">
        <f t="shared" si="16"/>
        <v>5.527571261682243</v>
      </c>
    </row>
    <row r="129" spans="2:4" ht="16" x14ac:dyDescent="0.2">
      <c r="B129" s="9">
        <v>4</v>
      </c>
      <c r="C129" s="53">
        <f t="shared" ca="1" si="15"/>
        <v>3.854427286633666</v>
      </c>
      <c r="D129" s="53">
        <f t="shared" si="16"/>
        <v>5.0492673182868328</v>
      </c>
    </row>
    <row r="130" spans="2:4" ht="16" x14ac:dyDescent="0.2">
      <c r="B130" s="9">
        <v>4</v>
      </c>
      <c r="C130" s="53">
        <f t="shared" ca="1" si="15"/>
        <v>4.146171492790824</v>
      </c>
      <c r="D130" s="53">
        <f t="shared" si="16"/>
        <v>6.1320001722268112</v>
      </c>
    </row>
    <row r="131" spans="2:4" ht="16" x14ac:dyDescent="0.2">
      <c r="B131" s="9">
        <v>4</v>
      </c>
      <c r="C131" s="53">
        <f t="shared" ca="1" si="15"/>
        <v>4.1043067339328649</v>
      </c>
      <c r="D131" s="53">
        <f t="shared" si="16"/>
        <v>4.3393588652482267</v>
      </c>
    </row>
    <row r="132" spans="2:4" ht="16" x14ac:dyDescent="0.2">
      <c r="B132" s="9">
        <v>4</v>
      </c>
      <c r="C132" s="53">
        <f t="shared" ca="1" si="15"/>
        <v>3.8831999131816528</v>
      </c>
      <c r="D132" s="53">
        <f t="shared" si="16"/>
        <v>4.4188833718244798</v>
      </c>
    </row>
    <row r="133" spans="2:4" ht="16" x14ac:dyDescent="0.2">
      <c r="B133" s="9">
        <v>4</v>
      </c>
      <c r="C133" s="53">
        <f t="shared" ca="1" si="15"/>
        <v>4.0578651961226404</v>
      </c>
      <c r="D133" s="53">
        <f t="shared" si="16"/>
        <v>2.9103298245614027</v>
      </c>
    </row>
    <row r="134" spans="2:4" ht="16" x14ac:dyDescent="0.2">
      <c r="B134" s="9">
        <v>4</v>
      </c>
      <c r="C134" s="53">
        <f t="shared" ca="1" si="15"/>
        <v>3.9062382292754698</v>
      </c>
      <c r="D134" s="53">
        <f t="shared" si="16"/>
        <v>4.7978142583442578</v>
      </c>
    </row>
    <row r="135" spans="2:4" ht="16" x14ac:dyDescent="0.2">
      <c r="B135" s="9">
        <v>4</v>
      </c>
      <c r="C135" s="53">
        <f t="shared" ca="1" si="15"/>
        <v>3.8704250491093073</v>
      </c>
      <c r="D135" s="53">
        <f t="shared" si="16"/>
        <v>5.391663512092534</v>
      </c>
    </row>
    <row r="136" spans="2:4" ht="16" x14ac:dyDescent="0.2">
      <c r="B136" s="9">
        <v>4</v>
      </c>
      <c r="C136" s="53">
        <f t="shared" ca="1" si="15"/>
        <v>4.1186691895669973</v>
      </c>
      <c r="D136" s="53">
        <f t="shared" si="16"/>
        <v>5.4753941908713681</v>
      </c>
    </row>
    <row r="137" spans="2:4" ht="16" x14ac:dyDescent="0.2">
      <c r="B137" s="9">
        <v>4</v>
      </c>
      <c r="C137" s="53">
        <f t="shared" ca="1" si="15"/>
        <v>4.0404567685023345</v>
      </c>
      <c r="D137" s="53">
        <f t="shared" si="16"/>
        <v>5.1323686598769775</v>
      </c>
    </row>
    <row r="138" spans="2:4" ht="16" x14ac:dyDescent="0.2">
      <c r="B138" s="9">
        <v>4</v>
      </c>
      <c r="C138" s="53">
        <f t="shared" ca="1" si="15"/>
        <v>3.9715918718193071</v>
      </c>
      <c r="D138" s="53">
        <f t="shared" si="16"/>
        <v>5.8436818490822571</v>
      </c>
    </row>
    <row r="139" spans="2:4" ht="16" x14ac:dyDescent="0.2">
      <c r="B139" s="9">
        <v>4</v>
      </c>
      <c r="C139" s="53">
        <f t="shared" ca="1" si="15"/>
        <v>3.8467316571917864</v>
      </c>
      <c r="D139" s="53">
        <f t="shared" si="16"/>
        <v>4.5277404379856696</v>
      </c>
    </row>
    <row r="140" spans="2:4" ht="16" x14ac:dyDescent="0.2">
      <c r="B140" s="9">
        <v>4</v>
      </c>
      <c r="C140" s="53">
        <f t="shared" ca="1" si="15"/>
        <v>4.1464992856782636</v>
      </c>
      <c r="D140" s="53">
        <f t="shared" si="16"/>
        <v>4.8040195475113121</v>
      </c>
    </row>
    <row r="141" spans="2:4" ht="16" x14ac:dyDescent="0.2">
      <c r="B141" s="9">
        <v>4</v>
      </c>
      <c r="C141" s="53">
        <f t="shared" ca="1" si="15"/>
        <v>3.9036069385900678</v>
      </c>
      <c r="D141" s="53">
        <f t="shared" si="16"/>
        <v>5.3895630649653725</v>
      </c>
    </row>
    <row r="142" spans="2:4" ht="16" x14ac:dyDescent="0.2">
      <c r="B142" s="9">
        <v>4</v>
      </c>
      <c r="C142" s="53">
        <f t="shared" ca="1" si="15"/>
        <v>4.1076358301153402</v>
      </c>
      <c r="D142" s="53">
        <f t="shared" si="16"/>
        <v>6.906043928719436</v>
      </c>
    </row>
    <row r="143" spans="2:4" ht="16" x14ac:dyDescent="0.2">
      <c r="B143" s="9">
        <v>4</v>
      </c>
      <c r="C143" s="53">
        <f t="shared" ca="1" si="15"/>
        <v>3.9278936120408403</v>
      </c>
      <c r="D143" s="53">
        <f t="shared" si="16"/>
        <v>3.2561348036689686</v>
      </c>
    </row>
    <row r="144" spans="2:4" ht="16" x14ac:dyDescent="0.2">
      <c r="B144" s="9">
        <v>4</v>
      </c>
      <c r="C144" s="53">
        <f t="shared" ca="1" si="15"/>
        <v>4.0847033581728915</v>
      </c>
      <c r="D144" s="53">
        <f t="shared" si="16"/>
        <v>4.2639896002599933</v>
      </c>
    </row>
    <row r="145" spans="2:5" ht="16" x14ac:dyDescent="0.2">
      <c r="B145" s="9">
        <v>4</v>
      </c>
      <c r="C145" s="53">
        <f t="shared" ref="C145" ca="1" si="17">B145+(RAND()-0.5)/3</f>
        <v>4.0773622494077744</v>
      </c>
      <c r="D145" s="53">
        <f t="shared" si="16"/>
        <v>2.6651413793103442</v>
      </c>
    </row>
    <row r="146" spans="2:5" ht="16" x14ac:dyDescent="0.2">
      <c r="B146" s="9">
        <v>5</v>
      </c>
      <c r="C146" s="9">
        <v>5</v>
      </c>
      <c r="E146" s="53">
        <f>F30</f>
        <v>0.8580000000000001</v>
      </c>
    </row>
    <row r="147" spans="2:5" ht="16" x14ac:dyDescent="0.2">
      <c r="B147" s="9">
        <v>5</v>
      </c>
      <c r="C147" s="53">
        <f t="shared" ref="C147" ca="1" si="18">B147+(RAND()-0.5)/3</f>
        <v>4.8536897670161334</v>
      </c>
      <c r="D147" s="53">
        <f>F31</f>
        <v>0.75843020140365003</v>
      </c>
    </row>
    <row r="148" spans="2:5" ht="16" x14ac:dyDescent="0.2">
      <c r="B148" s="9">
        <v>5</v>
      </c>
      <c r="C148" s="53">
        <f t="shared" ref="C148:C165" ca="1" si="19">B148+(RAND()-0.5)/3</f>
        <v>4.9857962314627571</v>
      </c>
      <c r="D148" s="53">
        <f t="shared" ref="D148:D165" si="20">F32</f>
        <v>1.2972149993279871</v>
      </c>
    </row>
    <row r="149" spans="2:5" ht="16" x14ac:dyDescent="0.2">
      <c r="B149" s="9">
        <v>5</v>
      </c>
      <c r="C149" s="53">
        <f t="shared" ca="1" si="19"/>
        <v>4.8952210510828245</v>
      </c>
      <c r="D149" s="53">
        <f t="shared" si="20"/>
        <v>0.98689158729004567</v>
      </c>
    </row>
    <row r="150" spans="2:5" ht="16" x14ac:dyDescent="0.2">
      <c r="B150" s="9">
        <v>5</v>
      </c>
      <c r="C150" s="53">
        <f t="shared" ca="1" si="19"/>
        <v>4.9530411937762056</v>
      </c>
      <c r="D150" s="53">
        <f t="shared" si="20"/>
        <v>0.89556931464174461</v>
      </c>
    </row>
    <row r="151" spans="2:5" ht="16" x14ac:dyDescent="0.2">
      <c r="B151" s="9">
        <v>5</v>
      </c>
      <c r="C151" s="53">
        <f t="shared" ca="1" si="19"/>
        <v>5.0825566404919096</v>
      </c>
      <c r="D151" s="53">
        <f t="shared" si="20"/>
        <v>0.9326672116580772</v>
      </c>
    </row>
    <row r="152" spans="2:5" ht="16" x14ac:dyDescent="0.2">
      <c r="B152" s="9">
        <v>5</v>
      </c>
      <c r="C152" s="53">
        <f t="shared" ca="1" si="19"/>
        <v>4.8584034289921343</v>
      </c>
      <c r="D152" s="53">
        <f t="shared" si="20"/>
        <v>0.56326961087798755</v>
      </c>
    </row>
    <row r="153" spans="2:5" ht="16" x14ac:dyDescent="0.2">
      <c r="B153" s="9">
        <v>5</v>
      </c>
      <c r="C153" s="53">
        <f t="shared" ca="1" si="19"/>
        <v>4.8889645999335709</v>
      </c>
      <c r="D153" s="53">
        <f t="shared" si="20"/>
        <v>1.0008028368794326</v>
      </c>
    </row>
    <row r="154" spans="2:5" ht="16" x14ac:dyDescent="0.2">
      <c r="B154" s="9">
        <v>5</v>
      </c>
      <c r="C154" s="53">
        <f t="shared" ca="1" si="19"/>
        <v>5.0670085424676659</v>
      </c>
      <c r="D154" s="53">
        <f t="shared" si="20"/>
        <v>0.97955542725173206</v>
      </c>
    </row>
    <row r="155" spans="2:5" ht="16" x14ac:dyDescent="0.2">
      <c r="B155" s="9">
        <v>5</v>
      </c>
      <c r="C155" s="53">
        <f t="shared" ca="1" si="19"/>
        <v>5.1361917897441156</v>
      </c>
      <c r="D155" s="53">
        <f t="shared" si="20"/>
        <v>2.1753980506822606</v>
      </c>
    </row>
    <row r="156" spans="2:5" ht="16" x14ac:dyDescent="0.2">
      <c r="B156" s="9">
        <v>5</v>
      </c>
      <c r="C156" s="53">
        <f t="shared" ca="1" si="19"/>
        <v>4.9736682674458272</v>
      </c>
      <c r="D156" s="53">
        <f t="shared" si="20"/>
        <v>1.140526368861551</v>
      </c>
    </row>
    <row r="157" spans="2:5" ht="16" x14ac:dyDescent="0.2">
      <c r="B157" s="9">
        <v>5</v>
      </c>
      <c r="C157" s="53">
        <f t="shared" ca="1" si="19"/>
        <v>5.166286781468874</v>
      </c>
      <c r="D157" s="53">
        <f t="shared" si="20"/>
        <v>1.5064942166140904</v>
      </c>
    </row>
    <row r="158" spans="2:5" ht="16" x14ac:dyDescent="0.2">
      <c r="B158" s="9">
        <v>5</v>
      </c>
      <c r="C158" s="53">
        <f t="shared" ca="1" si="19"/>
        <v>4.9490486408009557</v>
      </c>
      <c r="D158" s="53">
        <f t="shared" si="20"/>
        <v>0.62575933609958501</v>
      </c>
    </row>
    <row r="159" spans="2:5" ht="16" x14ac:dyDescent="0.2">
      <c r="B159" s="9">
        <v>5</v>
      </c>
      <c r="C159" s="53">
        <f t="shared" ca="1" si="19"/>
        <v>5.1421729305618324</v>
      </c>
      <c r="D159" s="53">
        <f t="shared" si="20"/>
        <v>0.72233336694564876</v>
      </c>
    </row>
    <row r="160" spans="2:5" ht="16" x14ac:dyDescent="0.2">
      <c r="B160" s="9">
        <v>5</v>
      </c>
      <c r="C160" s="53">
        <f t="shared" ca="1" si="19"/>
        <v>4.8371394556081775</v>
      </c>
      <c r="D160" s="53">
        <f t="shared" si="20"/>
        <v>0.87996963516881943</v>
      </c>
    </row>
    <row r="161" spans="2:5" ht="16" x14ac:dyDescent="0.2">
      <c r="B161" s="9">
        <v>5</v>
      </c>
      <c r="C161" s="53">
        <f t="shared" ca="1" si="19"/>
        <v>5.0585372246334375</v>
      </c>
      <c r="D161" s="53">
        <f t="shared" si="20"/>
        <v>0.60877182359471194</v>
      </c>
    </row>
    <row r="162" spans="2:5" ht="16" x14ac:dyDescent="0.2">
      <c r="B162" s="9">
        <v>5</v>
      </c>
      <c r="C162" s="53">
        <f t="shared" ca="1" si="19"/>
        <v>5.140518883351743</v>
      </c>
    </row>
    <row r="163" spans="2:5" ht="16" x14ac:dyDescent="0.2">
      <c r="B163" s="9">
        <v>5</v>
      </c>
      <c r="C163" s="53">
        <f t="shared" ca="1" si="19"/>
        <v>5.111396087932591</v>
      </c>
    </row>
    <row r="164" spans="2:5" ht="16" x14ac:dyDescent="0.2">
      <c r="B164" s="9">
        <v>5</v>
      </c>
      <c r="C164" s="53">
        <f t="shared" ca="1" si="19"/>
        <v>5.0900722992790532</v>
      </c>
      <c r="D164" s="53">
        <f t="shared" si="20"/>
        <v>1.0468437629506837</v>
      </c>
    </row>
    <row r="165" spans="2:5" ht="16" x14ac:dyDescent="0.2">
      <c r="B165" s="9">
        <v>5</v>
      </c>
      <c r="C165" s="53">
        <f t="shared" ca="1" si="19"/>
        <v>4.919914322716787</v>
      </c>
      <c r="D165" s="53">
        <f t="shared" si="20"/>
        <v>1.4920713181490259</v>
      </c>
    </row>
    <row r="166" spans="2:5" ht="16" x14ac:dyDescent="0.2">
      <c r="B166" s="9">
        <v>5</v>
      </c>
      <c r="C166" s="53">
        <f t="shared" ref="C166:C167" ca="1" si="21">B166+(RAND()-0.5)/3</f>
        <v>5.01861574797943</v>
      </c>
      <c r="D166" s="53">
        <f t="shared" ref="D166:D167" si="22">F50</f>
        <v>0.62081074639800671</v>
      </c>
    </row>
    <row r="167" spans="2:5" ht="16" x14ac:dyDescent="0.2">
      <c r="B167" s="9">
        <v>5</v>
      </c>
      <c r="C167" s="53">
        <f t="shared" ca="1" si="21"/>
        <v>4.9890494781771029</v>
      </c>
      <c r="D167" s="53">
        <f t="shared" si="22"/>
        <v>1.1700620689655168</v>
      </c>
    </row>
    <row r="168" spans="2:5" ht="16" x14ac:dyDescent="0.2">
      <c r="B168" s="9">
        <v>6</v>
      </c>
      <c r="C168" s="9">
        <v>6</v>
      </c>
      <c r="E168" s="53">
        <f>G30</f>
        <v>4.7220000000000004</v>
      </c>
    </row>
    <row r="169" spans="2:5" ht="16" x14ac:dyDescent="0.2">
      <c r="B169" s="9">
        <v>6</v>
      </c>
      <c r="C169" s="53">
        <f t="shared" ref="C169" ca="1" si="23">B169+(RAND()-0.5)/3</f>
        <v>6.0906423432911208</v>
      </c>
      <c r="D169" s="53">
        <f>G31</f>
        <v>5.1050047678756476</v>
      </c>
    </row>
    <row r="170" spans="2:5" ht="16" x14ac:dyDescent="0.2">
      <c r="B170" s="9">
        <v>6</v>
      </c>
      <c r="C170" s="53">
        <f t="shared" ref="C170:C188" ca="1" si="24">B170+(RAND()-0.5)/3</f>
        <v>5.9817562516832998</v>
      </c>
      <c r="D170" s="53">
        <f t="shared" ref="D170:D188" si="25">G32</f>
        <v>4.7024043725639535</v>
      </c>
    </row>
    <row r="171" spans="2:5" ht="16" x14ac:dyDescent="0.2">
      <c r="B171" s="9">
        <v>6</v>
      </c>
      <c r="C171" s="53">
        <f t="shared" ca="1" si="24"/>
        <v>5.8744415901772946</v>
      </c>
    </row>
    <row r="172" spans="2:5" ht="16" x14ac:dyDescent="0.2">
      <c r="B172" s="9">
        <v>6</v>
      </c>
      <c r="C172" s="53">
        <f t="shared" ca="1" si="24"/>
        <v>5.9086575461085937</v>
      </c>
      <c r="D172" s="53">
        <f t="shared" si="25"/>
        <v>4.6980685358255458</v>
      </c>
    </row>
    <row r="173" spans="2:5" ht="16" x14ac:dyDescent="0.2">
      <c r="B173" s="9">
        <v>6</v>
      </c>
      <c r="C173" s="53">
        <f t="shared" ca="1" si="24"/>
        <v>6.1441450107760982</v>
      </c>
    </row>
    <row r="174" spans="2:5" ht="16" x14ac:dyDescent="0.2">
      <c r="B174" s="9">
        <v>6</v>
      </c>
      <c r="C174" s="53">
        <f t="shared" ca="1" si="24"/>
        <v>6.0844150875210827</v>
      </c>
      <c r="D174" s="53">
        <f t="shared" si="25"/>
        <v>5.4162514019273393</v>
      </c>
    </row>
    <row r="175" spans="2:5" ht="16" x14ac:dyDescent="0.2">
      <c r="B175" s="9">
        <v>6</v>
      </c>
      <c r="C175" s="53">
        <f t="shared" ca="1" si="24"/>
        <v>5.8995056184440315</v>
      </c>
      <c r="D175" s="53">
        <f t="shared" si="25"/>
        <v>3.8351375886524823</v>
      </c>
    </row>
    <row r="176" spans="2:5" ht="16" x14ac:dyDescent="0.2">
      <c r="B176" s="9">
        <v>6</v>
      </c>
      <c r="C176" s="53">
        <f t="shared" ca="1" si="24"/>
        <v>5.9964074479142226</v>
      </c>
      <c r="D176" s="53">
        <f t="shared" si="25"/>
        <v>4.484187066974596</v>
      </c>
    </row>
    <row r="177" spans="2:5" ht="16" x14ac:dyDescent="0.2">
      <c r="B177" s="9">
        <v>6</v>
      </c>
      <c r="C177" s="53">
        <f t="shared" ca="1" si="24"/>
        <v>6.0779253592265032</v>
      </c>
      <c r="D177" s="53">
        <f t="shared" si="25"/>
        <v>5.2327142300194911</v>
      </c>
    </row>
    <row r="178" spans="2:5" ht="16" x14ac:dyDescent="0.2">
      <c r="B178" s="9">
        <v>6</v>
      </c>
      <c r="C178" s="53">
        <f t="shared" ca="1" si="24"/>
        <v>5.9700066397384743</v>
      </c>
      <c r="D178" s="53">
        <f t="shared" si="25"/>
        <v>4.8662458404759512</v>
      </c>
    </row>
    <row r="179" spans="2:5" ht="16" x14ac:dyDescent="0.2">
      <c r="B179" s="9">
        <v>6</v>
      </c>
      <c r="C179" s="53">
        <f t="shared" ca="1" si="24"/>
        <v>5.9593762621252271</v>
      </c>
      <c r="D179" s="53">
        <f t="shared" si="25"/>
        <v>3.7265909568874873</v>
      </c>
    </row>
    <row r="180" spans="2:5" ht="16" x14ac:dyDescent="0.2">
      <c r="B180" s="9">
        <v>6</v>
      </c>
      <c r="C180" s="53">
        <f t="shared" ca="1" si="24"/>
        <v>6.0266121855193289</v>
      </c>
      <c r="D180" s="53">
        <f t="shared" si="25"/>
        <v>3.9109958506224065</v>
      </c>
    </row>
    <row r="181" spans="2:5" ht="16" x14ac:dyDescent="0.2">
      <c r="B181" s="9">
        <v>6</v>
      </c>
      <c r="C181" s="53">
        <f t="shared" ca="1" si="24"/>
        <v>6.0557920358182002</v>
      </c>
      <c r="D181" s="53">
        <f t="shared" si="25"/>
        <v>4.3340002016738932</v>
      </c>
    </row>
    <row r="182" spans="2:5" ht="16" x14ac:dyDescent="0.2">
      <c r="B182" s="9">
        <v>6</v>
      </c>
      <c r="C182" s="53">
        <f t="shared" ca="1" si="24"/>
        <v>5.8856110881588348</v>
      </c>
      <c r="D182" s="53">
        <f t="shared" si="25"/>
        <v>3.5796823022886932</v>
      </c>
    </row>
    <row r="183" spans="2:5" ht="16" x14ac:dyDescent="0.2">
      <c r="B183" s="9">
        <v>6</v>
      </c>
      <c r="C183" s="53">
        <f t="shared" ca="1" si="24"/>
        <v>6.0668646434936502</v>
      </c>
      <c r="D183" s="53">
        <f t="shared" si="25"/>
        <v>3.3634643253607832</v>
      </c>
    </row>
    <row r="184" spans="2:5" ht="16" x14ac:dyDescent="0.2">
      <c r="B184" s="9">
        <v>6</v>
      </c>
      <c r="C184" s="53">
        <f t="shared" ca="1" si="24"/>
        <v>5.8366156548696644</v>
      </c>
      <c r="D184" s="53">
        <f t="shared" si="25"/>
        <v>3.2026796983408747</v>
      </c>
    </row>
    <row r="185" spans="2:5" ht="16" x14ac:dyDescent="0.2">
      <c r="B185" s="9">
        <v>6</v>
      </c>
      <c r="C185" s="53">
        <f t="shared" ca="1" si="24"/>
        <v>6.040213820374575</v>
      </c>
      <c r="D185" s="53">
        <f t="shared" si="25"/>
        <v>3.0233460840866209</v>
      </c>
    </row>
    <row r="186" spans="2:5" ht="16" x14ac:dyDescent="0.2">
      <c r="B186" s="9">
        <v>6</v>
      </c>
      <c r="C186" s="53">
        <f t="shared" ca="1" si="24"/>
        <v>5.9508814712314804</v>
      </c>
      <c r="D186" s="53">
        <f t="shared" si="25"/>
        <v>4.3358081226688761</v>
      </c>
    </row>
    <row r="187" spans="2:5" ht="16" x14ac:dyDescent="0.2">
      <c r="B187" s="9">
        <v>6</v>
      </c>
      <c r="C187" s="53">
        <f t="shared" ca="1" si="24"/>
        <v>6.0287994905794084</v>
      </c>
      <c r="D187" s="53">
        <f t="shared" si="25"/>
        <v>4.3441034731526322</v>
      </c>
    </row>
    <row r="188" spans="2:5" ht="16" x14ac:dyDescent="0.2">
      <c r="B188" s="9">
        <v>6</v>
      </c>
      <c r="C188" s="53">
        <f t="shared" ca="1" si="24"/>
        <v>6.087542791225899</v>
      </c>
      <c r="D188" s="53">
        <f t="shared" si="25"/>
        <v>3.7412016032932511</v>
      </c>
    </row>
    <row r="189" spans="2:5" ht="16" x14ac:dyDescent="0.2">
      <c r="B189" s="9">
        <v>6</v>
      </c>
      <c r="C189" s="53">
        <f t="shared" ref="C189" ca="1" si="26">B189+(RAND()-0.5)/3</f>
        <v>5.9773687925929968</v>
      </c>
      <c r="D189" s="53">
        <f t="shared" ref="D189" si="27">G51</f>
        <v>5.0377672413793091</v>
      </c>
    </row>
    <row r="190" spans="2:5" ht="16" x14ac:dyDescent="0.2">
      <c r="B190" s="9">
        <v>7</v>
      </c>
      <c r="C190" s="9">
        <v>7</v>
      </c>
      <c r="E190" s="53">
        <f>H30</f>
        <v>2.8559999999999999</v>
      </c>
    </row>
    <row r="191" spans="2:5" ht="16" x14ac:dyDescent="0.2">
      <c r="B191" s="9">
        <v>7</v>
      </c>
      <c r="C191" s="53">
        <f t="shared" ref="C191" ca="1" si="28">B191+(RAND()-0.5)/3</f>
        <v>7.1010934414619404</v>
      </c>
      <c r="D191" s="53">
        <f>H31</f>
        <v>2.4028823540385718</v>
      </c>
    </row>
    <row r="192" spans="2:5" ht="16" x14ac:dyDescent="0.2">
      <c r="B192" s="9">
        <v>7</v>
      </c>
      <c r="C192" s="53">
        <f t="shared" ref="C192:C210" ca="1" si="29">B192+(RAND()-0.5)/3</f>
        <v>6.8924510398434879</v>
      </c>
      <c r="D192" s="53">
        <f t="shared" ref="D192:D210" si="30">H32</f>
        <v>3.02683499843197</v>
      </c>
    </row>
    <row r="193" spans="2:4" ht="16" x14ac:dyDescent="0.2">
      <c r="B193" s="9">
        <v>7</v>
      </c>
      <c r="C193" s="53">
        <f t="shared" ca="1" si="29"/>
        <v>6.980138485938352</v>
      </c>
      <c r="D193" s="53">
        <f t="shared" si="30"/>
        <v>3.0593639205991421</v>
      </c>
    </row>
    <row r="194" spans="2:4" ht="16" x14ac:dyDescent="0.2">
      <c r="B194" s="9">
        <v>7</v>
      </c>
      <c r="C194" s="53">
        <f t="shared" ca="1" si="29"/>
        <v>6.8978389911938649</v>
      </c>
      <c r="D194" s="53">
        <f t="shared" si="30"/>
        <v>3.743773364485981</v>
      </c>
    </row>
    <row r="195" spans="2:4" ht="16" x14ac:dyDescent="0.2">
      <c r="B195" s="9">
        <v>7</v>
      </c>
      <c r="C195" s="53">
        <f t="shared" ca="1" si="29"/>
        <v>7.037294516534442</v>
      </c>
      <c r="D195" s="53">
        <f t="shared" si="30"/>
        <v>3.0231282033054918</v>
      </c>
    </row>
    <row r="196" spans="2:4" ht="16" x14ac:dyDescent="0.2">
      <c r="B196" s="9">
        <v>7</v>
      </c>
      <c r="C196" s="53">
        <f t="shared" ca="1" si="29"/>
        <v>7.0697579398953918</v>
      </c>
      <c r="D196" s="53">
        <f t="shared" si="30"/>
        <v>2.8525534288715</v>
      </c>
    </row>
    <row r="197" spans="2:4" ht="16" x14ac:dyDescent="0.2">
      <c r="B197" s="9">
        <v>7</v>
      </c>
      <c r="C197" s="53">
        <f t="shared" ca="1" si="29"/>
        <v>7.0925556645249204</v>
      </c>
      <c r="D197" s="53">
        <f t="shared" si="30"/>
        <v>2.727378723404255</v>
      </c>
    </row>
    <row r="198" spans="2:4" ht="16" x14ac:dyDescent="0.2">
      <c r="B198" s="9">
        <v>7</v>
      </c>
      <c r="C198" s="53">
        <f t="shared" ca="1" si="29"/>
        <v>6.9863635784407618</v>
      </c>
      <c r="D198" s="53">
        <f t="shared" si="30"/>
        <v>1.2843060046189376</v>
      </c>
    </row>
    <row r="199" spans="2:4" ht="16" x14ac:dyDescent="0.2">
      <c r="B199" s="9">
        <v>7</v>
      </c>
      <c r="C199" s="53">
        <f t="shared" ca="1" si="29"/>
        <v>7.0578331510566654</v>
      </c>
      <c r="D199" s="53">
        <f t="shared" si="30"/>
        <v>2.2635898635477578</v>
      </c>
    </row>
    <row r="200" spans="2:4" ht="16" x14ac:dyDescent="0.2">
      <c r="B200" s="9">
        <v>7</v>
      </c>
      <c r="C200" s="53">
        <f t="shared" ca="1" si="29"/>
        <v>7.0442908304301266</v>
      </c>
      <c r="D200" s="53">
        <f t="shared" si="30"/>
        <v>2.5395720479983868</v>
      </c>
    </row>
    <row r="201" spans="2:4" ht="16" x14ac:dyDescent="0.2">
      <c r="B201" s="9">
        <v>7</v>
      </c>
      <c r="C201" s="53">
        <f t="shared" ca="1" si="29"/>
        <v>7.0742834827302978</v>
      </c>
      <c r="D201" s="53">
        <f t="shared" si="30"/>
        <v>2.4579642481598318</v>
      </c>
    </row>
    <row r="202" spans="2:4" ht="16" x14ac:dyDescent="0.2">
      <c r="B202" s="9">
        <v>7</v>
      </c>
      <c r="C202" s="53">
        <f t="shared" ca="1" si="29"/>
        <v>7.0956535013951969</v>
      </c>
      <c r="D202" s="53">
        <f t="shared" si="30"/>
        <v>2.7376970954356841</v>
      </c>
    </row>
    <row r="203" spans="2:4" ht="16" x14ac:dyDescent="0.2">
      <c r="B203" s="9">
        <v>7</v>
      </c>
      <c r="C203" s="53">
        <f t="shared" ca="1" si="29"/>
        <v>7.1521412486592579</v>
      </c>
      <c r="D203" s="53">
        <f t="shared" si="30"/>
        <v>2.8665229404053645</v>
      </c>
    </row>
    <row r="204" spans="2:4" ht="16" x14ac:dyDescent="0.2">
      <c r="B204" s="9">
        <v>7</v>
      </c>
      <c r="C204" s="53">
        <f t="shared" ca="1" si="29"/>
        <v>6.9275107628436121</v>
      </c>
      <c r="D204" s="53">
        <f t="shared" si="30"/>
        <v>3.0670786313165648</v>
      </c>
    </row>
    <row r="205" spans="2:4" ht="16" x14ac:dyDescent="0.2">
      <c r="B205" s="9">
        <v>7</v>
      </c>
      <c r="C205" s="53">
        <f t="shared" ca="1" si="29"/>
        <v>6.972039372072584</v>
      </c>
      <c r="D205" s="53">
        <f t="shared" si="30"/>
        <v>2.8992758098698155</v>
      </c>
    </row>
    <row r="206" spans="2:4" ht="16" x14ac:dyDescent="0.2">
      <c r="B206" s="9">
        <v>7</v>
      </c>
      <c r="C206" s="53">
        <f t="shared" ca="1" si="29"/>
        <v>7.0021788287066338</v>
      </c>
      <c r="D206" s="53">
        <f t="shared" si="30"/>
        <v>2.4020097737556561</v>
      </c>
    </row>
    <row r="207" spans="2:4" ht="16" x14ac:dyDescent="0.2">
      <c r="B207" s="9">
        <v>7</v>
      </c>
      <c r="C207" s="53">
        <f t="shared" ca="1" si="29"/>
        <v>6.966845508881188</v>
      </c>
      <c r="D207" s="53">
        <f t="shared" si="30"/>
        <v>2.4573315203991717</v>
      </c>
    </row>
    <row r="208" spans="2:4" ht="16" x14ac:dyDescent="0.2">
      <c r="B208" s="9">
        <v>7</v>
      </c>
      <c r="C208" s="53">
        <f t="shared" ca="1" si="29"/>
        <v>7.1126298069968454</v>
      </c>
      <c r="D208" s="53">
        <f t="shared" si="30"/>
        <v>3.124906755076668</v>
      </c>
    </row>
    <row r="209" spans="2:5" ht="16" x14ac:dyDescent="0.2">
      <c r="B209" s="9">
        <v>7</v>
      </c>
      <c r="C209" s="53">
        <f t="shared" ca="1" si="29"/>
        <v>7.1460432064360457</v>
      </c>
      <c r="D209" s="53">
        <f t="shared" si="30"/>
        <v>3.0696258889003398</v>
      </c>
    </row>
    <row r="210" spans="2:5" ht="16" x14ac:dyDescent="0.2">
      <c r="B210" s="9">
        <v>7</v>
      </c>
      <c r="C210" s="53">
        <f t="shared" ca="1" si="29"/>
        <v>7.1405355513681785</v>
      </c>
      <c r="D210" s="53">
        <f t="shared" si="30"/>
        <v>2.3607145488029468</v>
      </c>
    </row>
    <row r="211" spans="2:5" ht="16" x14ac:dyDescent="0.2">
      <c r="B211" s="9">
        <v>7</v>
      </c>
      <c r="C211" s="53">
        <f t="shared" ref="C211" ca="1" si="31">B211+(RAND()-0.5)/3</f>
        <v>6.9959778284646585</v>
      </c>
      <c r="D211" s="53">
        <f t="shared" ref="D211" si="32">H51</f>
        <v>2.3726258620689649</v>
      </c>
    </row>
    <row r="212" spans="2:5" ht="16" x14ac:dyDescent="0.2">
      <c r="B212" s="9">
        <v>8</v>
      </c>
      <c r="C212" s="9">
        <v>8</v>
      </c>
      <c r="E212" s="53">
        <f>I30</f>
        <v>3.9580000000000002</v>
      </c>
    </row>
    <row r="213" spans="2:5" ht="16" x14ac:dyDescent="0.2">
      <c r="B213" s="9">
        <v>8</v>
      </c>
      <c r="C213" s="53">
        <f t="shared" ref="C213" ca="1" si="33">B213+(RAND()-0.5)/3</f>
        <v>7.9580853668687492</v>
      </c>
      <c r="D213" s="53">
        <f>I31</f>
        <v>2.9291291906363646</v>
      </c>
    </row>
    <row r="214" spans="2:5" ht="16" x14ac:dyDescent="0.2">
      <c r="B214" s="9">
        <v>8</v>
      </c>
      <c r="C214" s="53">
        <f t="shared" ref="C214:C232" ca="1" si="34">B214+(RAND()-0.5)/3</f>
        <v>8.1606343233130776</v>
      </c>
      <c r="D214" s="53">
        <f t="shared" ref="D214:D232" si="35">I32</f>
        <v>4.7024043725639535</v>
      </c>
    </row>
    <row r="215" spans="2:5" ht="16" x14ac:dyDescent="0.2">
      <c r="B215" s="9">
        <v>8</v>
      </c>
      <c r="C215" s="53">
        <f t="shared" ca="1" si="34"/>
        <v>7.907187666657487</v>
      </c>
      <c r="D215" s="53">
        <f t="shared" si="35"/>
        <v>4.4081157565622044</v>
      </c>
    </row>
    <row r="216" spans="2:5" ht="16" x14ac:dyDescent="0.2">
      <c r="B216" s="9">
        <v>8</v>
      </c>
      <c r="C216" s="53">
        <f t="shared" ca="1" si="34"/>
        <v>8.0847678373584024</v>
      </c>
      <c r="D216" s="53">
        <f t="shared" si="35"/>
        <v>4.2576246105919004</v>
      </c>
    </row>
    <row r="217" spans="2:5" ht="16" x14ac:dyDescent="0.2">
      <c r="B217" s="9">
        <v>8</v>
      </c>
      <c r="C217" s="53">
        <f t="shared" ca="1" si="34"/>
        <v>8.011525680729509</v>
      </c>
      <c r="D217" s="53">
        <f t="shared" si="35"/>
        <v>4.4703704282921635</v>
      </c>
    </row>
    <row r="218" spans="2:5" ht="16" x14ac:dyDescent="0.2">
      <c r="B218" s="9">
        <v>8</v>
      </c>
      <c r="C218" s="53">
        <f t="shared" ca="1" si="34"/>
        <v>8.1650195418730362</v>
      </c>
      <c r="D218" s="53">
        <f t="shared" si="35"/>
        <v>3.5265809776868733</v>
      </c>
    </row>
    <row r="219" spans="2:5" ht="16" x14ac:dyDescent="0.2">
      <c r="B219" s="9">
        <v>8</v>
      </c>
      <c r="C219" s="53">
        <f t="shared" ca="1" si="34"/>
        <v>8.0187919919174941</v>
      </c>
      <c r="D219" s="53">
        <f t="shared" si="35"/>
        <v>3.0024085106382983</v>
      </c>
    </row>
    <row r="220" spans="2:5" ht="16" x14ac:dyDescent="0.2">
      <c r="B220" s="9">
        <v>8</v>
      </c>
      <c r="C220" s="53">
        <f t="shared" ca="1" si="34"/>
        <v>7.9326617966414554</v>
      </c>
      <c r="D220" s="53">
        <f t="shared" si="35"/>
        <v>4.7018660508083139</v>
      </c>
    </row>
    <row r="221" spans="2:5" ht="16" x14ac:dyDescent="0.2">
      <c r="B221" s="9">
        <v>8</v>
      </c>
      <c r="C221" s="53">
        <f t="shared" ca="1" si="34"/>
        <v>8.0846513307904662</v>
      </c>
      <c r="D221" s="53">
        <f t="shared" si="35"/>
        <v>2.4693707602339177</v>
      </c>
    </row>
    <row r="222" spans="2:5" ht="16" x14ac:dyDescent="0.2">
      <c r="B222" s="9">
        <v>8</v>
      </c>
      <c r="C222" s="53">
        <f t="shared" ca="1" si="34"/>
        <v>7.9467766723501256</v>
      </c>
      <c r="D222" s="53">
        <f t="shared" si="35"/>
        <v>3.2086808510638298</v>
      </c>
    </row>
    <row r="223" spans="2:5" ht="16" x14ac:dyDescent="0.2">
      <c r="B223" s="9">
        <v>8</v>
      </c>
      <c r="C223" s="53">
        <f t="shared" ca="1" si="34"/>
        <v>8.117939849259372</v>
      </c>
      <c r="D223" s="53">
        <f t="shared" si="35"/>
        <v>3.0922776025236591</v>
      </c>
    </row>
    <row r="224" spans="2:5" ht="16" x14ac:dyDescent="0.2">
      <c r="B224" s="9">
        <v>8</v>
      </c>
      <c r="C224" s="53">
        <f t="shared" ca="1" si="34"/>
        <v>7.9727183490837623</v>
      </c>
      <c r="D224" s="53">
        <f t="shared" si="35"/>
        <v>3.9109958506224065</v>
      </c>
    </row>
    <row r="225" spans="2:5" ht="16" x14ac:dyDescent="0.2">
      <c r="B225" s="9">
        <v>8</v>
      </c>
      <c r="C225" s="53">
        <f t="shared" ca="1" si="34"/>
        <v>7.8347446241463805</v>
      </c>
      <c r="D225" s="53">
        <f t="shared" si="35"/>
        <v>3.7713405263688613</v>
      </c>
    </row>
    <row r="226" spans="2:5" ht="16" x14ac:dyDescent="0.2">
      <c r="B226" s="9">
        <v>8</v>
      </c>
      <c r="C226" s="53">
        <f t="shared" ca="1" si="34"/>
        <v>7.8446175875928361</v>
      </c>
      <c r="D226" s="53">
        <f t="shared" si="35"/>
        <v>3.3233804668026288</v>
      </c>
    </row>
    <row r="227" spans="2:5" ht="16" x14ac:dyDescent="0.2">
      <c r="B227" s="9">
        <v>8</v>
      </c>
      <c r="C227" s="53">
        <f t="shared" ca="1" si="34"/>
        <v>7.9588005062143683</v>
      </c>
      <c r="D227" s="53">
        <f t="shared" si="35"/>
        <v>3.5308765768493293</v>
      </c>
    </row>
    <row r="228" spans="2:5" ht="16" x14ac:dyDescent="0.2">
      <c r="B228" s="9">
        <v>8</v>
      </c>
      <c r="C228" s="53">
        <f t="shared" ca="1" si="34"/>
        <v>8.008876869767688</v>
      </c>
      <c r="D228" s="53">
        <f t="shared" si="35"/>
        <v>2.8387388235294115</v>
      </c>
    </row>
    <row r="229" spans="2:5" ht="16" x14ac:dyDescent="0.2">
      <c r="B229" s="9">
        <v>8</v>
      </c>
      <c r="C229" s="53">
        <f t="shared" ca="1" si="34"/>
        <v>8.1334711516483349</v>
      </c>
      <c r="D229" s="53">
        <f t="shared" si="35"/>
        <v>4.4701345298047857</v>
      </c>
    </row>
    <row r="230" spans="2:5" ht="16" x14ac:dyDescent="0.2">
      <c r="B230" s="9">
        <v>8</v>
      </c>
      <c r="C230" s="53">
        <f t="shared" ca="1" si="34"/>
        <v>8.0868982988419269</v>
      </c>
      <c r="D230" s="53">
        <f t="shared" si="35"/>
        <v>3.9217579776212177</v>
      </c>
    </row>
    <row r="231" spans="2:5" ht="16" x14ac:dyDescent="0.2">
      <c r="B231" s="9">
        <v>8</v>
      </c>
      <c r="C231" s="53">
        <f t="shared" ca="1" si="34"/>
        <v>7.8409459465423055</v>
      </c>
      <c r="D231" s="53">
        <f t="shared" si="35"/>
        <v>3.9555432340513241</v>
      </c>
    </row>
    <row r="232" spans="2:5" ht="16" x14ac:dyDescent="0.2">
      <c r="B232" s="9">
        <v>8</v>
      </c>
      <c r="C232" s="53">
        <f t="shared" ca="1" si="34"/>
        <v>8.0853329766385826</v>
      </c>
      <c r="D232" s="53">
        <f t="shared" si="35"/>
        <v>3.4144591051890369</v>
      </c>
    </row>
    <row r="233" spans="2:5" ht="16" x14ac:dyDescent="0.2">
      <c r="B233" s="9">
        <v>8</v>
      </c>
      <c r="C233" s="53">
        <f t="shared" ref="C233" ca="1" si="36">B233+(RAND()-0.5)/3</f>
        <v>8.1402804536060334</v>
      </c>
      <c r="D233" s="53">
        <f t="shared" ref="D233" si="37">I51</f>
        <v>3.2501724137931025</v>
      </c>
    </row>
    <row r="234" spans="2:5" ht="16" x14ac:dyDescent="0.2">
      <c r="B234" s="9">
        <v>9</v>
      </c>
      <c r="C234" s="9">
        <v>9</v>
      </c>
      <c r="E234" s="53">
        <f>J30</f>
        <v>4.3319999999999999</v>
      </c>
    </row>
    <row r="235" spans="2:5" ht="16" x14ac:dyDescent="0.2">
      <c r="B235" s="9">
        <v>9</v>
      </c>
      <c r="C235" s="53">
        <f t="shared" ref="C235" ca="1" si="38">B235+(RAND()-0.5)/3</f>
        <v>8.931413228960972</v>
      </c>
      <c r="D235" s="53">
        <f>J31</f>
        <v>8.0260173973938826</v>
      </c>
    </row>
    <row r="236" spans="2:5" ht="16" x14ac:dyDescent="0.2">
      <c r="B236" s="9">
        <v>9</v>
      </c>
      <c r="C236" s="53">
        <f t="shared" ref="C236:C254" ca="1" si="39">B236+(RAND()-0.5)/3</f>
        <v>9.0297891092713378</v>
      </c>
      <c r="D236" s="53">
        <f t="shared" ref="D236:D254" si="40">J32</f>
        <v>4.3240499977599569</v>
      </c>
    </row>
    <row r="237" spans="2:5" ht="16" x14ac:dyDescent="0.2">
      <c r="B237" s="9">
        <v>9</v>
      </c>
      <c r="C237" s="53">
        <f t="shared" ca="1" si="39"/>
        <v>9.1074305321999329</v>
      </c>
    </row>
    <row r="238" spans="2:5" ht="16" x14ac:dyDescent="0.2">
      <c r="B238" s="9">
        <v>9</v>
      </c>
      <c r="C238" s="53">
        <f t="shared" ca="1" si="39"/>
        <v>8.9811644047360595</v>
      </c>
      <c r="D238" s="53">
        <f t="shared" si="40"/>
        <v>4.6466834112149531</v>
      </c>
    </row>
    <row r="239" spans="2:5" ht="16" x14ac:dyDescent="0.2">
      <c r="B239" s="9">
        <v>9</v>
      </c>
      <c r="C239" s="53">
        <f t="shared" ca="1" si="39"/>
        <v>8.9824894655644343</v>
      </c>
    </row>
    <row r="240" spans="2:5" ht="16" x14ac:dyDescent="0.2">
      <c r="B240" s="9">
        <v>9</v>
      </c>
      <c r="C240" s="53">
        <f t="shared" ca="1" si="39"/>
        <v>8.9422776900770646</v>
      </c>
      <c r="D240" s="53">
        <f t="shared" si="40"/>
        <v>6.3226511028261898</v>
      </c>
    </row>
    <row r="241" spans="2:5" ht="16" x14ac:dyDescent="0.2">
      <c r="B241" s="9">
        <v>9</v>
      </c>
      <c r="C241" s="53">
        <f t="shared" ca="1" si="39"/>
        <v>9.0646133552230896</v>
      </c>
      <c r="D241" s="53">
        <f t="shared" si="40"/>
        <v>5.9666184397163118</v>
      </c>
    </row>
    <row r="242" spans="2:5" ht="16" x14ac:dyDescent="0.2">
      <c r="B242" s="9">
        <v>9</v>
      </c>
      <c r="C242" s="53">
        <f t="shared" ca="1" si="39"/>
        <v>9.0979178317688589</v>
      </c>
      <c r="D242" s="53">
        <f t="shared" si="40"/>
        <v>0.47889376443418014</v>
      </c>
    </row>
    <row r="243" spans="2:5" ht="16" x14ac:dyDescent="0.2">
      <c r="B243" s="9">
        <v>9</v>
      </c>
      <c r="C243" s="53">
        <f t="shared" ca="1" si="39"/>
        <v>9.0502027035160069</v>
      </c>
      <c r="D243" s="53">
        <f t="shared" si="40"/>
        <v>5.0563306042884975</v>
      </c>
    </row>
    <row r="244" spans="2:5" ht="16" x14ac:dyDescent="0.2">
      <c r="B244" s="9">
        <v>9</v>
      </c>
      <c r="C244" s="53">
        <f t="shared" ca="1" si="39"/>
        <v>8.9953358209687568</v>
      </c>
      <c r="D244" s="53">
        <f t="shared" si="40"/>
        <v>7.2309371785822325</v>
      </c>
    </row>
    <row r="245" spans="2:5" ht="16" x14ac:dyDescent="0.2">
      <c r="B245" s="9">
        <v>9</v>
      </c>
      <c r="C245" s="53">
        <f t="shared" ca="1" si="39"/>
        <v>9.1539854608622164</v>
      </c>
      <c r="D245" s="53">
        <f t="shared" si="40"/>
        <v>7.3738927444794964</v>
      </c>
    </row>
    <row r="246" spans="2:5" ht="16" x14ac:dyDescent="0.2">
      <c r="B246" s="9">
        <v>9</v>
      </c>
      <c r="C246" s="53">
        <f t="shared" ca="1" si="39"/>
        <v>8.8797597201247669</v>
      </c>
      <c r="D246" s="53">
        <f t="shared" si="40"/>
        <v>6.101153526970954</v>
      </c>
    </row>
    <row r="247" spans="2:5" ht="16" x14ac:dyDescent="0.2">
      <c r="B247" s="9">
        <v>9</v>
      </c>
      <c r="C247" s="53">
        <f t="shared" ca="1" si="39"/>
        <v>9.0617568071478551</v>
      </c>
      <c r="D247" s="53">
        <f t="shared" si="40"/>
        <v>6.6606739941514554</v>
      </c>
    </row>
    <row r="248" spans="2:5" ht="16" x14ac:dyDescent="0.2">
      <c r="B248" s="9">
        <v>9</v>
      </c>
      <c r="C248" s="53">
        <f t="shared" ca="1" si="39"/>
        <v>8.8745547916743526</v>
      </c>
      <c r="D248" s="53">
        <f t="shared" si="40"/>
        <v>5.8436818490822571</v>
      </c>
    </row>
    <row r="249" spans="2:5" ht="16" x14ac:dyDescent="0.2">
      <c r="B249" s="9">
        <v>9</v>
      </c>
      <c r="C249" s="53">
        <f t="shared" ca="1" si="39"/>
        <v>9.1634388870741912</v>
      </c>
      <c r="D249" s="53">
        <f t="shared" si="40"/>
        <v>7.39657765667575</v>
      </c>
    </row>
    <row r="250" spans="2:5" ht="16" x14ac:dyDescent="0.2">
      <c r="B250" s="9">
        <v>9</v>
      </c>
      <c r="C250" s="53">
        <f t="shared" ca="1" si="39"/>
        <v>8.9316414208073454</v>
      </c>
      <c r="D250" s="53">
        <f t="shared" si="40"/>
        <v>7.6427583710407241</v>
      </c>
    </row>
    <row r="251" spans="2:5" ht="16" x14ac:dyDescent="0.2">
      <c r="B251" s="9">
        <v>9</v>
      </c>
      <c r="C251" s="53">
        <f t="shared" ca="1" si="39"/>
        <v>9.1383097695369848</v>
      </c>
      <c r="D251" s="53">
        <f t="shared" si="40"/>
        <v>5.4088903915303108</v>
      </c>
    </row>
    <row r="252" spans="2:5" ht="16" x14ac:dyDescent="0.2">
      <c r="B252" s="9">
        <v>9</v>
      </c>
      <c r="C252" s="53">
        <f t="shared" ca="1" si="39"/>
        <v>8.8642843698890044</v>
      </c>
      <c r="D252" s="53">
        <f t="shared" si="40"/>
        <v>4.2264363862411933</v>
      </c>
    </row>
    <row r="253" spans="2:5" ht="16" x14ac:dyDescent="0.2">
      <c r="B253" s="9">
        <v>9</v>
      </c>
      <c r="C253" s="53">
        <f t="shared" ca="1" si="39"/>
        <v>8.9380383773877945</v>
      </c>
      <c r="D253" s="53">
        <f t="shared" si="40"/>
        <v>4.6860364835617849</v>
      </c>
    </row>
    <row r="254" spans="2:5" ht="16" x14ac:dyDescent="0.2">
      <c r="B254" s="9">
        <v>9</v>
      </c>
      <c r="C254" s="53">
        <f t="shared" ca="1" si="39"/>
        <v>9.164511725158393</v>
      </c>
      <c r="D254" s="53">
        <f t="shared" si="40"/>
        <v>4.8684632217527897</v>
      </c>
    </row>
    <row r="255" spans="2:5" ht="16" x14ac:dyDescent="0.2">
      <c r="B255" s="9">
        <v>9</v>
      </c>
      <c r="C255" s="53">
        <f t="shared" ref="C255" ca="1" si="41">B255+(RAND()-0.5)/3</f>
        <v>8.9294945049898971</v>
      </c>
      <c r="D255" s="53">
        <f t="shared" ref="D255" si="42">J51</f>
        <v>9.3929982758620678</v>
      </c>
    </row>
    <row r="256" spans="2:5" ht="16" x14ac:dyDescent="0.2">
      <c r="B256" s="9">
        <v>10</v>
      </c>
      <c r="C256" s="9">
        <v>10</v>
      </c>
      <c r="E256" s="53">
        <f>K30</f>
        <v>8.4000000000000005E-2</v>
      </c>
    </row>
    <row r="257" spans="2:4" ht="16" x14ac:dyDescent="0.2">
      <c r="B257" s="9">
        <v>10</v>
      </c>
      <c r="C257" s="53">
        <f t="shared" ref="C257" ca="1" si="43">B257+(RAND()-0.5)/3</f>
        <v>9.957991004332948</v>
      </c>
      <c r="D257" s="53">
        <f>K31</f>
        <v>0.66249920636493165</v>
      </c>
    </row>
    <row r="258" spans="2:4" ht="16" x14ac:dyDescent="0.2">
      <c r="B258" s="9">
        <v>10</v>
      </c>
      <c r="C258" s="53">
        <f t="shared" ref="C258:C276" ca="1" si="44">B258+(RAND()-0.5)/3</f>
        <v>9.882570851194739</v>
      </c>
      <c r="D258" s="53">
        <f t="shared" ref="D258:D276" si="45">K32</f>
        <v>0.48645562474799525</v>
      </c>
    </row>
    <row r="259" spans="2:4" ht="16" x14ac:dyDescent="0.2">
      <c r="B259" s="9">
        <v>10</v>
      </c>
      <c r="C259" s="53">
        <f t="shared" ca="1" si="44"/>
        <v>10.132615107878967</v>
      </c>
      <c r="D259" s="53">
        <f t="shared" si="45"/>
        <v>0.82240965607503813</v>
      </c>
    </row>
    <row r="260" spans="2:4" ht="16" x14ac:dyDescent="0.2">
      <c r="B260" s="9">
        <v>10</v>
      </c>
      <c r="C260" s="53">
        <f t="shared" ca="1" si="44"/>
        <v>10.133922799096187</v>
      </c>
      <c r="D260" s="53">
        <f t="shared" si="45"/>
        <v>0.80748052959501571</v>
      </c>
    </row>
    <row r="261" spans="2:4" ht="16" x14ac:dyDescent="0.2">
      <c r="B261" s="9">
        <v>10</v>
      </c>
      <c r="C261" s="53">
        <f t="shared" ca="1" si="44"/>
        <v>10.152213756405043</v>
      </c>
      <c r="D261" s="53">
        <f t="shared" si="45"/>
        <v>0.8040234583259287</v>
      </c>
    </row>
    <row r="262" spans="2:4" ht="16" x14ac:dyDescent="0.2">
      <c r="B262" s="9">
        <v>10</v>
      </c>
      <c r="C262" s="53">
        <f t="shared" ca="1" si="44"/>
        <v>9.9985376605570906</v>
      </c>
    </row>
    <row r="263" spans="2:4" ht="16" x14ac:dyDescent="0.2">
      <c r="B263" s="9">
        <v>10</v>
      </c>
      <c r="C263" s="53">
        <f t="shared" ca="1" si="44"/>
        <v>10.028786776928429</v>
      </c>
      <c r="D263" s="53">
        <f t="shared" si="45"/>
        <v>1.0008028368794326</v>
      </c>
    </row>
    <row r="264" spans="2:4" ht="16" x14ac:dyDescent="0.2">
      <c r="B264" s="9">
        <v>10</v>
      </c>
      <c r="C264" s="53">
        <f t="shared" ca="1" si="44"/>
        <v>10.05228023819045</v>
      </c>
      <c r="D264" s="53">
        <f t="shared" si="45"/>
        <v>1.5019849884526557</v>
      </c>
    </row>
    <row r="265" spans="2:4" ht="16" x14ac:dyDescent="0.2">
      <c r="B265" s="9">
        <v>10</v>
      </c>
      <c r="C265" s="53">
        <f t="shared" ca="1" si="44"/>
        <v>10.087112777875447</v>
      </c>
      <c r="D265" s="53">
        <f t="shared" si="45"/>
        <v>1.2934799220272899</v>
      </c>
    </row>
    <row r="266" spans="2:4" ht="16" x14ac:dyDescent="0.2">
      <c r="B266" s="9">
        <v>10</v>
      </c>
      <c r="C266" s="53">
        <f t="shared" ca="1" si="44"/>
        <v>9.9481212045979959</v>
      </c>
      <c r="D266" s="53">
        <f t="shared" si="45"/>
        <v>0.88961056771200964</v>
      </c>
    </row>
    <row r="267" spans="2:4" ht="16" x14ac:dyDescent="0.2">
      <c r="B267" s="9">
        <v>10</v>
      </c>
      <c r="C267" s="53">
        <f t="shared" ca="1" si="44"/>
        <v>10.053217754346988</v>
      </c>
      <c r="D267" s="53">
        <f t="shared" si="45"/>
        <v>1.7443617245005258</v>
      </c>
    </row>
    <row r="268" spans="2:4" ht="16" x14ac:dyDescent="0.2">
      <c r="B268" s="9">
        <v>10</v>
      </c>
      <c r="C268" s="53">
        <f t="shared" ca="1" si="44"/>
        <v>10.146024426875481</v>
      </c>
      <c r="D268" s="53">
        <f t="shared" si="45"/>
        <v>0.54753941908713688</v>
      </c>
    </row>
    <row r="269" spans="2:4" ht="16" x14ac:dyDescent="0.2">
      <c r="B269" s="9">
        <v>10</v>
      </c>
      <c r="C269" s="53">
        <f t="shared" ca="1" si="44"/>
        <v>9.8821567805159507</v>
      </c>
      <c r="D269" s="53">
        <f t="shared" si="45"/>
        <v>0.58547020268226269</v>
      </c>
    </row>
    <row r="270" spans="2:4" ht="16" x14ac:dyDescent="0.2">
      <c r="B270" s="9">
        <v>10</v>
      </c>
      <c r="C270" s="53">
        <f t="shared" ca="1" si="44"/>
        <v>9.9648475279526174</v>
      </c>
      <c r="D270" s="53">
        <f t="shared" si="45"/>
        <v>1.3242261500113301</v>
      </c>
    </row>
    <row r="271" spans="2:4" ht="16" x14ac:dyDescent="0.2">
      <c r="B271" s="9">
        <v>10</v>
      </c>
      <c r="C271" s="53">
        <f t="shared" ca="1" si="44"/>
        <v>10.122444237815657</v>
      </c>
      <c r="D271" s="53">
        <f t="shared" si="45"/>
        <v>0.73052618831365423</v>
      </c>
    </row>
    <row r="272" spans="2:4" ht="16" x14ac:dyDescent="0.2">
      <c r="B272" s="9">
        <v>10</v>
      </c>
      <c r="C272" s="53">
        <f t="shared" ca="1" si="44"/>
        <v>9.9927056347846168</v>
      </c>
    </row>
    <row r="273" spans="2:5" ht="16" x14ac:dyDescent="0.2">
      <c r="B273" s="9">
        <v>10</v>
      </c>
      <c r="C273" s="53">
        <f t="shared" ca="1" si="44"/>
        <v>10.058787814412609</v>
      </c>
    </row>
    <row r="274" spans="2:5" ht="16" x14ac:dyDescent="0.2">
      <c r="B274" s="9">
        <v>10</v>
      </c>
      <c r="C274" s="53">
        <f t="shared" ca="1" si="44"/>
        <v>9.9470820926562613</v>
      </c>
      <c r="D274" s="53">
        <f t="shared" si="45"/>
        <v>1.6327637795275589</v>
      </c>
    </row>
    <row r="275" spans="2:5" ht="16" x14ac:dyDescent="0.2">
      <c r="B275" s="9">
        <v>10</v>
      </c>
      <c r="C275" s="53">
        <f t="shared" ca="1" si="44"/>
        <v>10.142690810852294</v>
      </c>
      <c r="D275" s="53">
        <f t="shared" si="45"/>
        <v>0.58284035865196326</v>
      </c>
    </row>
    <row r="276" spans="2:5" ht="16" x14ac:dyDescent="0.2">
      <c r="B276" s="9">
        <v>10</v>
      </c>
      <c r="C276" s="53">
        <f t="shared" ca="1" si="44"/>
        <v>10.007007507548577</v>
      </c>
      <c r="D276" s="53">
        <f t="shared" si="45"/>
        <v>0.63714787130321748</v>
      </c>
    </row>
    <row r="277" spans="2:5" ht="16" x14ac:dyDescent="0.2">
      <c r="B277" s="9">
        <v>10</v>
      </c>
      <c r="C277" s="53">
        <f t="shared" ref="C277" ca="1" si="46">B277+(RAND()-0.5)/3</f>
        <v>9.9723790455118113</v>
      </c>
      <c r="D277" s="53">
        <f t="shared" ref="D277" si="47">K51</f>
        <v>0.87754655172413776</v>
      </c>
    </row>
    <row r="278" spans="2:5" ht="16" x14ac:dyDescent="0.2">
      <c r="B278" s="9">
        <v>11</v>
      </c>
      <c r="C278" s="9">
        <v>11</v>
      </c>
      <c r="E278" s="53">
        <f>L30</f>
        <v>2.3940000000000001</v>
      </c>
    </row>
    <row r="279" spans="2:5" ht="16" x14ac:dyDescent="0.2">
      <c r="B279" s="9">
        <v>11</v>
      </c>
      <c r="C279" s="53">
        <f t="shared" ref="C279" ca="1" si="48">B279+(RAND()-0.5)/3</f>
        <v>11.079334485013378</v>
      </c>
      <c r="D279" s="53">
        <f>L31</f>
        <v>1.465862756921517</v>
      </c>
    </row>
    <row r="280" spans="2:5" ht="16" x14ac:dyDescent="0.2">
      <c r="B280" s="9">
        <v>11</v>
      </c>
      <c r="C280" s="53">
        <f t="shared" ref="C280:C298" ca="1" si="49">B280+(RAND()-0.5)/3</f>
        <v>11.079283447359881</v>
      </c>
      <c r="D280" s="53">
        <f t="shared" ref="D280:D298" si="50">L32</f>
        <v>2.9187337484879716</v>
      </c>
    </row>
    <row r="281" spans="2:5" ht="16" x14ac:dyDescent="0.2">
      <c r="B281" s="9">
        <v>11</v>
      </c>
      <c r="C281" s="53">
        <f t="shared" ca="1" si="49"/>
        <v>10.985925009702221</v>
      </c>
      <c r="D281" s="53">
        <f t="shared" si="50"/>
        <v>3.0593639205991421</v>
      </c>
    </row>
    <row r="282" spans="2:5" ht="16" x14ac:dyDescent="0.2">
      <c r="B282" s="9">
        <v>11</v>
      </c>
      <c r="C282" s="53">
        <f t="shared" ca="1" si="49"/>
        <v>10.89658398083796</v>
      </c>
      <c r="D282" s="53">
        <f t="shared" si="50"/>
        <v>3.2078999221183802</v>
      </c>
    </row>
    <row r="283" spans="2:5" ht="16" x14ac:dyDescent="0.2">
      <c r="B283" s="9">
        <v>11</v>
      </c>
      <c r="C283" s="53">
        <f t="shared" ca="1" si="49"/>
        <v>10.921843553935222</v>
      </c>
      <c r="D283" s="53">
        <f t="shared" si="50"/>
        <v>3.1196110183046031</v>
      </c>
    </row>
    <row r="284" spans="2:5" ht="16" x14ac:dyDescent="0.2">
      <c r="B284" s="9">
        <v>11</v>
      </c>
      <c r="C284" s="53">
        <f t="shared" ca="1" si="49"/>
        <v>11.056231937498088</v>
      </c>
      <c r="D284" s="53">
        <f t="shared" si="50"/>
        <v>1.4347041288486091</v>
      </c>
    </row>
    <row r="285" spans="2:5" ht="16" x14ac:dyDescent="0.2">
      <c r="B285" s="9">
        <v>11</v>
      </c>
      <c r="C285" s="53">
        <f t="shared" ca="1" si="49"/>
        <v>10.877350231560008</v>
      </c>
      <c r="D285" s="53">
        <f t="shared" si="50"/>
        <v>2.8725333333333332</v>
      </c>
    </row>
    <row r="286" spans="2:5" ht="16" x14ac:dyDescent="0.2">
      <c r="B286" s="9">
        <v>11</v>
      </c>
      <c r="C286" s="53">
        <f t="shared" ca="1" si="49"/>
        <v>11.101547898032885</v>
      </c>
      <c r="D286" s="53">
        <f t="shared" si="50"/>
        <v>4.4406512702078524</v>
      </c>
    </row>
    <row r="287" spans="2:5" ht="16" x14ac:dyDescent="0.2">
      <c r="B287" s="9">
        <v>11</v>
      </c>
      <c r="C287" s="53">
        <f t="shared" ca="1" si="49"/>
        <v>10.893640236852626</v>
      </c>
      <c r="D287" s="53">
        <f t="shared" si="50"/>
        <v>2.2047953216374263</v>
      </c>
    </row>
    <row r="288" spans="2:5" ht="16" x14ac:dyDescent="0.2">
      <c r="B288" s="9">
        <v>11</v>
      </c>
      <c r="C288" s="53">
        <f t="shared" ca="1" si="49"/>
        <v>10.942838939798218</v>
      </c>
      <c r="D288" s="53">
        <f t="shared" si="50"/>
        <v>2.7600738126449533</v>
      </c>
    </row>
    <row r="289" spans="2:5" ht="16" x14ac:dyDescent="0.2">
      <c r="B289" s="9">
        <v>11</v>
      </c>
      <c r="C289" s="53">
        <f t="shared" ca="1" si="49"/>
        <v>10.837123274371461</v>
      </c>
      <c r="D289" s="53">
        <f t="shared" si="50"/>
        <v>2.9336992639327026</v>
      </c>
    </row>
    <row r="290" spans="2:5" ht="16" x14ac:dyDescent="0.2">
      <c r="B290" s="9">
        <v>11</v>
      </c>
      <c r="C290" s="53">
        <f t="shared" ca="1" si="49"/>
        <v>10.992446183159579</v>
      </c>
      <c r="D290" s="53">
        <f t="shared" si="50"/>
        <v>2.50303734439834</v>
      </c>
    </row>
    <row r="291" spans="2:5" ht="16" x14ac:dyDescent="0.2">
      <c r="B291" s="9">
        <v>11</v>
      </c>
      <c r="C291" s="53">
        <f t="shared" ca="1" si="49"/>
        <v>10.993687356520191</v>
      </c>
      <c r="D291" s="53">
        <f t="shared" si="50"/>
        <v>2.9197475042855698</v>
      </c>
    </row>
    <row r="292" spans="2:5" ht="16" x14ac:dyDescent="0.2">
      <c r="B292" s="9">
        <v>11</v>
      </c>
      <c r="C292" s="53">
        <f t="shared" ca="1" si="49"/>
        <v>11.14228544708631</v>
      </c>
      <c r="D292" s="53">
        <f t="shared" si="50"/>
        <v>3.6907464309993205</v>
      </c>
    </row>
    <row r="293" spans="2:5" ht="16" x14ac:dyDescent="0.2">
      <c r="B293" s="9">
        <v>11</v>
      </c>
      <c r="C293" s="53">
        <f t="shared" ca="1" si="49"/>
        <v>11.01532699166583</v>
      </c>
      <c r="D293" s="53">
        <f t="shared" si="50"/>
        <v>3.1351748915127664</v>
      </c>
    </row>
    <row r="294" spans="2:5" ht="16" x14ac:dyDescent="0.2">
      <c r="B294" s="9">
        <v>11</v>
      </c>
      <c r="C294" s="53">
        <f t="shared" ca="1" si="49"/>
        <v>10.853036475500407</v>
      </c>
      <c r="D294" s="53">
        <f t="shared" si="50"/>
        <v>3.0571033484162897</v>
      </c>
    </row>
    <row r="295" spans="2:5" ht="16" x14ac:dyDescent="0.2">
      <c r="B295" s="9">
        <v>11</v>
      </c>
      <c r="C295" s="53">
        <f t="shared" ca="1" si="49"/>
        <v>11.06268755415295</v>
      </c>
      <c r="D295" s="53">
        <f t="shared" si="50"/>
        <v>2.3468896543138151</v>
      </c>
    </row>
    <row r="296" spans="2:5" ht="16" x14ac:dyDescent="0.2">
      <c r="B296" s="9">
        <v>11</v>
      </c>
      <c r="C296" s="53">
        <f t="shared" ca="1" si="49"/>
        <v>11.110826485758041</v>
      </c>
      <c r="D296" s="53">
        <f t="shared" si="50"/>
        <v>3.3905238292581843</v>
      </c>
    </row>
    <row r="297" spans="2:5" ht="16" x14ac:dyDescent="0.2">
      <c r="B297" s="9">
        <v>11</v>
      </c>
      <c r="C297" s="53">
        <f t="shared" ca="1" si="49"/>
        <v>10.8727160653791</v>
      </c>
      <c r="D297" s="53">
        <f t="shared" si="50"/>
        <v>3.4115588993094916</v>
      </c>
    </row>
    <row r="298" spans="2:5" ht="16" x14ac:dyDescent="0.2">
      <c r="B298" s="9">
        <v>11</v>
      </c>
      <c r="C298" s="53">
        <f t="shared" ca="1" si="49"/>
        <v>10.877532706191017</v>
      </c>
      <c r="D298" s="53">
        <f t="shared" si="50"/>
        <v>4.3783494745964688</v>
      </c>
    </row>
    <row r="299" spans="2:5" ht="16" x14ac:dyDescent="0.2">
      <c r="B299" s="9">
        <v>11</v>
      </c>
      <c r="C299" s="53">
        <f t="shared" ref="C299" ca="1" si="51">B299+(RAND()-0.5)/3</f>
        <v>10.96377770441307</v>
      </c>
      <c r="D299" s="53">
        <f t="shared" ref="D299" si="52">L51</f>
        <v>1.8200965517241379</v>
      </c>
    </row>
    <row r="300" spans="2:5" ht="16" x14ac:dyDescent="0.2">
      <c r="B300" s="9">
        <v>12</v>
      </c>
      <c r="C300" s="9">
        <v>12</v>
      </c>
      <c r="E300" s="53">
        <f>M30</f>
        <v>2.7620000000000005</v>
      </c>
    </row>
    <row r="301" spans="2:5" ht="16" x14ac:dyDescent="0.2">
      <c r="B301" s="9">
        <v>12</v>
      </c>
      <c r="C301" s="53">
        <f t="shared" ref="C301" ca="1" si="53">B301+(RAND()-0.5)/3</f>
        <v>11.894371228802312</v>
      </c>
      <c r="D301" s="53">
        <f>M31</f>
        <v>3.2438521239068061</v>
      </c>
    </row>
    <row r="302" spans="2:5" ht="16" x14ac:dyDescent="0.2">
      <c r="B302" s="9">
        <v>12</v>
      </c>
      <c r="C302" s="53">
        <f t="shared" ref="C302:C320" ca="1" si="54">B302+(RAND()-0.5)/3</f>
        <v>12.076360885598815</v>
      </c>
      <c r="D302" s="53">
        <f t="shared" ref="D302:D320" si="55">M32</f>
        <v>4.1618981228439589</v>
      </c>
    </row>
    <row r="303" spans="2:5" ht="16" x14ac:dyDescent="0.2">
      <c r="B303" s="9">
        <v>12</v>
      </c>
      <c r="C303" s="53">
        <f t="shared" ca="1" si="54"/>
        <v>11.944146949596149</v>
      </c>
      <c r="D303" s="53">
        <f t="shared" si="55"/>
        <v>2.9935711481131388</v>
      </c>
    </row>
    <row r="304" spans="2:5" ht="16" x14ac:dyDescent="0.2">
      <c r="B304" s="9">
        <v>12</v>
      </c>
      <c r="C304" s="53">
        <f t="shared" ca="1" si="54"/>
        <v>11.848910143892599</v>
      </c>
      <c r="D304" s="53">
        <f t="shared" si="55"/>
        <v>3.3987589563862928</v>
      </c>
    </row>
    <row r="305" spans="2:4" ht="16" x14ac:dyDescent="0.2">
      <c r="B305" s="9">
        <v>12</v>
      </c>
      <c r="C305" s="53">
        <f t="shared" ca="1" si="54"/>
        <v>12.043767541659612</v>
      </c>
      <c r="D305" s="53">
        <f t="shared" si="55"/>
        <v>3.3447375866358633</v>
      </c>
    </row>
    <row r="306" spans="2:4" ht="16" x14ac:dyDescent="0.2">
      <c r="B306" s="9">
        <v>12</v>
      </c>
      <c r="C306" s="53">
        <f t="shared" ca="1" si="54"/>
        <v>12.163388532193684</v>
      </c>
      <c r="D306" s="53">
        <f t="shared" si="55"/>
        <v>2.8591972245716515</v>
      </c>
    </row>
    <row r="307" spans="2:4" ht="16" x14ac:dyDescent="0.2">
      <c r="B307" s="9">
        <v>12</v>
      </c>
      <c r="C307" s="53">
        <f t="shared" ca="1" si="54"/>
        <v>12.098378700790779</v>
      </c>
      <c r="D307" s="53">
        <f t="shared" si="55"/>
        <v>3.8045787234042554</v>
      </c>
    </row>
    <row r="308" spans="2:4" ht="16" x14ac:dyDescent="0.2">
      <c r="B308" s="9">
        <v>12</v>
      </c>
      <c r="C308" s="53">
        <f t="shared" ca="1" si="54"/>
        <v>12.160728960321583</v>
      </c>
      <c r="D308" s="53">
        <f t="shared" si="55"/>
        <v>3.8529180138568129</v>
      </c>
    </row>
    <row r="309" spans="2:4" ht="16" x14ac:dyDescent="0.2">
      <c r="B309" s="9">
        <v>12</v>
      </c>
      <c r="C309" s="53">
        <f t="shared" ca="1" si="54"/>
        <v>12.078028550843394</v>
      </c>
      <c r="D309" s="53">
        <f t="shared" si="55"/>
        <v>2.5869598440545798</v>
      </c>
    </row>
    <row r="310" spans="2:4" ht="16" x14ac:dyDescent="0.2">
      <c r="B310" s="9">
        <v>12</v>
      </c>
      <c r="C310" s="53">
        <f t="shared" ca="1" si="54"/>
        <v>11.918909557448151</v>
      </c>
      <c r="D310" s="53">
        <f t="shared" si="55"/>
        <v>3.246698396692548</v>
      </c>
    </row>
    <row r="311" spans="2:4" ht="16" x14ac:dyDescent="0.2">
      <c r="B311" s="9">
        <v>12</v>
      </c>
      <c r="C311" s="53">
        <f t="shared" ca="1" si="54"/>
        <v>12.012906629659154</v>
      </c>
      <c r="D311" s="53">
        <f t="shared" si="55"/>
        <v>3.2508559411146161</v>
      </c>
    </row>
    <row r="312" spans="2:4" ht="16" x14ac:dyDescent="0.2">
      <c r="B312" s="9">
        <v>12</v>
      </c>
      <c r="C312" s="53">
        <f t="shared" ca="1" si="54"/>
        <v>12.132499647701456</v>
      </c>
      <c r="D312" s="53">
        <f t="shared" si="55"/>
        <v>3.050576763485477</v>
      </c>
    </row>
    <row r="313" spans="2:4" ht="16" x14ac:dyDescent="0.2">
      <c r="B313" s="9">
        <v>12</v>
      </c>
      <c r="C313" s="53">
        <f t="shared" ca="1" si="54"/>
        <v>12.083282003695627</v>
      </c>
      <c r="D313" s="53">
        <f t="shared" si="55"/>
        <v>3.2238878693153166</v>
      </c>
    </row>
    <row r="314" spans="2:4" ht="16" x14ac:dyDescent="0.2">
      <c r="B314" s="9">
        <v>12</v>
      </c>
      <c r="C314" s="53">
        <f t="shared" ca="1" si="54"/>
        <v>11.968006071541627</v>
      </c>
      <c r="D314" s="53">
        <f t="shared" si="55"/>
        <v>3.2123163380920006</v>
      </c>
    </row>
    <row r="315" spans="2:4" ht="16" x14ac:dyDescent="0.2">
      <c r="B315" s="9">
        <v>12</v>
      </c>
      <c r="C315" s="53">
        <f t="shared" ca="1" si="54"/>
        <v>12.107889490690109</v>
      </c>
      <c r="D315" s="53">
        <f t="shared" si="55"/>
        <v>3.4395608033101217</v>
      </c>
    </row>
    <row r="316" spans="2:4" ht="16" x14ac:dyDescent="0.2">
      <c r="B316" s="9">
        <v>12</v>
      </c>
      <c r="C316" s="53">
        <f t="shared" ca="1" si="54"/>
        <v>12.014022042476023</v>
      </c>
      <c r="D316" s="53">
        <f t="shared" si="55"/>
        <v>2.984315173453997</v>
      </c>
    </row>
    <row r="317" spans="2:4" ht="16" x14ac:dyDescent="0.2">
      <c r="B317" s="9">
        <v>12</v>
      </c>
      <c r="C317" s="53">
        <f t="shared" ca="1" si="54"/>
        <v>11.91377694190119</v>
      </c>
      <c r="D317" s="53">
        <f t="shared" si="55"/>
        <v>2.5263576867025188</v>
      </c>
    </row>
    <row r="318" spans="2:4" ht="16" x14ac:dyDescent="0.2">
      <c r="B318" s="9">
        <v>12</v>
      </c>
      <c r="C318" s="53">
        <f t="shared" ca="1" si="54"/>
        <v>11.86166256888079</v>
      </c>
      <c r="D318" s="53">
        <f t="shared" si="55"/>
        <v>3.4686464981351013</v>
      </c>
    </row>
    <row r="319" spans="2:4" ht="16" x14ac:dyDescent="0.2">
      <c r="B319" s="9">
        <v>12</v>
      </c>
      <c r="C319" s="53">
        <f t="shared" ca="1" si="54"/>
        <v>11.868786900370791</v>
      </c>
      <c r="D319" s="53">
        <f t="shared" si="55"/>
        <v>3.3416180562712556</v>
      </c>
    </row>
    <row r="320" spans="2:4" ht="16" x14ac:dyDescent="0.2">
      <c r="B320" s="9">
        <v>12</v>
      </c>
      <c r="C320" s="53">
        <f t="shared" ca="1" si="54"/>
        <v>12.000875637253623</v>
      </c>
      <c r="D320" s="53">
        <f t="shared" si="55"/>
        <v>5.3912512187195318</v>
      </c>
    </row>
    <row r="321" spans="2:5" ht="16" x14ac:dyDescent="0.2">
      <c r="B321" s="9">
        <v>12</v>
      </c>
      <c r="C321" s="53">
        <f t="shared" ref="C321" ca="1" si="56">B321+(RAND()-0.5)/3</f>
        <v>11.998597545077297</v>
      </c>
      <c r="D321" s="53">
        <f t="shared" ref="D321" si="57">M51</f>
        <v>2.3726258620689649</v>
      </c>
    </row>
    <row r="322" spans="2:5" ht="16" x14ac:dyDescent="0.2">
      <c r="B322" s="9">
        <v>13</v>
      </c>
      <c r="C322" s="9">
        <v>13</v>
      </c>
      <c r="E322" s="53">
        <f>N30</f>
        <v>2.7080000000000002</v>
      </c>
    </row>
    <row r="323" spans="2:5" ht="16" x14ac:dyDescent="0.2">
      <c r="B323" s="9">
        <v>13</v>
      </c>
      <c r="C323" s="53">
        <f t="shared" ref="C323" ca="1" si="58">B323+(RAND()-0.5)/3</f>
        <v>13.068228174453894</v>
      </c>
      <c r="D323" s="53">
        <f>N31</f>
        <v>3.8781129431337824</v>
      </c>
    </row>
    <row r="324" spans="2:5" ht="16" x14ac:dyDescent="0.2">
      <c r="B324" s="9">
        <v>13</v>
      </c>
      <c r="C324" s="53">
        <f t="shared" ref="C324:C342" ca="1" si="59">B324+(RAND()-0.5)/3</f>
        <v>13.138343031154234</v>
      </c>
    </row>
    <row r="325" spans="2:5" ht="16" x14ac:dyDescent="0.2">
      <c r="B325" s="9">
        <v>13</v>
      </c>
      <c r="C325" s="53">
        <f t="shared" ca="1" si="59"/>
        <v>12.973503196713715</v>
      </c>
    </row>
    <row r="326" spans="2:5" ht="16" x14ac:dyDescent="0.2">
      <c r="B326" s="9">
        <v>13</v>
      </c>
      <c r="C326" s="53">
        <f t="shared" ca="1" si="59"/>
        <v>12.884525766790993</v>
      </c>
      <c r="D326" s="53">
        <f t="shared" ref="D326:D342" si="60">N34</f>
        <v>2.4738267133956389</v>
      </c>
    </row>
    <row r="327" spans="2:5" ht="16" x14ac:dyDescent="0.2">
      <c r="B327" s="9">
        <v>13</v>
      </c>
      <c r="C327" s="53">
        <f t="shared" ca="1" si="59"/>
        <v>12.834894660756005</v>
      </c>
    </row>
    <row r="328" spans="2:5" ht="16" x14ac:dyDescent="0.2">
      <c r="B328" s="9">
        <v>13</v>
      </c>
      <c r="C328" s="53">
        <f t="shared" ca="1" si="59"/>
        <v>12.955715381167389</v>
      </c>
      <c r="D328" s="53">
        <f t="shared" si="60"/>
        <v>5.3044427972585693</v>
      </c>
    </row>
    <row r="329" spans="2:5" ht="16" x14ac:dyDescent="0.2">
      <c r="B329" s="9">
        <v>13</v>
      </c>
      <c r="C329" s="53">
        <f t="shared" ca="1" si="59"/>
        <v>13.104441397318588</v>
      </c>
      <c r="D329" s="53">
        <f t="shared" si="60"/>
        <v>2.704459574468085</v>
      </c>
    </row>
    <row r="330" spans="2:5" ht="16" x14ac:dyDescent="0.2">
      <c r="B330" s="9">
        <v>13</v>
      </c>
      <c r="C330" s="53">
        <f t="shared" ca="1" si="59"/>
        <v>13.141876995476228</v>
      </c>
      <c r="D330" s="53">
        <f t="shared" si="60"/>
        <v>3.2869526558891455</v>
      </c>
    </row>
    <row r="331" spans="2:5" ht="16" x14ac:dyDescent="0.2">
      <c r="B331" s="9">
        <v>13</v>
      </c>
      <c r="C331" s="53">
        <f t="shared" ca="1" si="59"/>
        <v>12.847144166884256</v>
      </c>
      <c r="D331" s="53">
        <f t="shared" si="60"/>
        <v>1.587452631578947</v>
      </c>
    </row>
    <row r="332" spans="2:5" ht="16" x14ac:dyDescent="0.2">
      <c r="B332" s="9">
        <v>13</v>
      </c>
      <c r="C332" s="53">
        <f t="shared" ca="1" si="59"/>
        <v>13.116040391757956</v>
      </c>
      <c r="D332" s="53">
        <f t="shared" si="60"/>
        <v>2.2734492285973582</v>
      </c>
    </row>
    <row r="333" spans="2:5" ht="16" x14ac:dyDescent="0.2">
      <c r="B333" s="9">
        <v>13</v>
      </c>
      <c r="C333" s="53">
        <f t="shared" ca="1" si="59"/>
        <v>12.957665441922778</v>
      </c>
      <c r="D333" s="53">
        <f t="shared" si="60"/>
        <v>2.0615184016824397</v>
      </c>
    </row>
    <row r="334" spans="2:5" ht="16" x14ac:dyDescent="0.2">
      <c r="B334" s="9">
        <v>13</v>
      </c>
      <c r="C334" s="53">
        <f t="shared" ca="1" si="59"/>
        <v>13.081129040081644</v>
      </c>
      <c r="D334" s="53">
        <f t="shared" si="60"/>
        <v>2.346597510373444</v>
      </c>
    </row>
    <row r="335" spans="2:5" ht="16" x14ac:dyDescent="0.2">
      <c r="B335" s="9">
        <v>13</v>
      </c>
      <c r="C335" s="53">
        <f t="shared" ca="1" si="59"/>
        <v>13.134234828357538</v>
      </c>
      <c r="D335" s="53">
        <f t="shared" si="60"/>
        <v>2.8817299586568517</v>
      </c>
    </row>
    <row r="336" spans="2:5" ht="16" x14ac:dyDescent="0.2">
      <c r="B336" s="9">
        <v>13</v>
      </c>
      <c r="C336" s="53">
        <f t="shared" ca="1" si="59"/>
        <v>12.895172101279526</v>
      </c>
      <c r="D336" s="53">
        <f t="shared" si="60"/>
        <v>2.6997126671198735</v>
      </c>
    </row>
    <row r="337" spans="2:5" ht="16" x14ac:dyDescent="0.2">
      <c r="B337" s="9">
        <v>13</v>
      </c>
      <c r="C337" s="53">
        <f t="shared" ca="1" si="59"/>
        <v>13.004900163350902</v>
      </c>
      <c r="D337" s="53">
        <f t="shared" si="60"/>
        <v>2.9525433444343525</v>
      </c>
    </row>
    <row r="338" spans="2:5" ht="16" x14ac:dyDescent="0.2">
      <c r="B338" s="9">
        <v>13</v>
      </c>
      <c r="C338" s="53">
        <f t="shared" ca="1" si="59"/>
        <v>13.133228538238287</v>
      </c>
      <c r="D338" s="53">
        <f t="shared" si="60"/>
        <v>2.0380688989441929</v>
      </c>
    </row>
    <row r="339" spans="2:5" ht="16" x14ac:dyDescent="0.2">
      <c r="B339" s="9">
        <v>13</v>
      </c>
      <c r="C339" s="53">
        <f t="shared" ca="1" si="59"/>
        <v>12.949341084850591</v>
      </c>
      <c r="D339" s="53">
        <f t="shared" si="60"/>
        <v>2.4711367536598408</v>
      </c>
    </row>
    <row r="340" spans="2:5" ht="16" x14ac:dyDescent="0.2">
      <c r="B340" s="9">
        <v>13</v>
      </c>
      <c r="C340" s="53">
        <f t="shared" ca="1" si="59"/>
        <v>13.125650551073608</v>
      </c>
      <c r="D340" s="53">
        <f t="shared" si="60"/>
        <v>3.1874048901782013</v>
      </c>
    </row>
    <row r="341" spans="2:5" ht="16" x14ac:dyDescent="0.2">
      <c r="B341" s="9">
        <v>13</v>
      </c>
      <c r="C341" s="53">
        <f t="shared" ca="1" si="59"/>
        <v>13.149274038210663</v>
      </c>
      <c r="D341" s="53">
        <f t="shared" si="60"/>
        <v>0.78489168298464385</v>
      </c>
    </row>
    <row r="342" spans="2:5" ht="16" x14ac:dyDescent="0.2">
      <c r="B342" s="9">
        <v>13</v>
      </c>
      <c r="C342" s="53">
        <f t="shared" ca="1" si="59"/>
        <v>13.133118735722787</v>
      </c>
      <c r="D342" s="53">
        <f t="shared" si="60"/>
        <v>9.0916100097497576</v>
      </c>
    </row>
    <row r="343" spans="2:5" ht="16" x14ac:dyDescent="0.2">
      <c r="B343" s="9">
        <v>13</v>
      </c>
      <c r="C343" s="53">
        <f t="shared" ref="C343" ca="1" si="61">B343+(RAND()-0.5)/3</f>
        <v>13.124403933173623</v>
      </c>
      <c r="D343" s="53">
        <f t="shared" ref="D343" si="62">N51</f>
        <v>3.510186206896551</v>
      </c>
    </row>
    <row r="344" spans="2:5" ht="16" x14ac:dyDescent="0.2">
      <c r="B344" s="9">
        <v>14</v>
      </c>
      <c r="C344" s="9">
        <v>14</v>
      </c>
      <c r="E344" s="53">
        <f>O30</f>
        <v>2.8460000000000001</v>
      </c>
    </row>
    <row r="345" spans="2:5" ht="16" x14ac:dyDescent="0.2">
      <c r="B345" s="9">
        <v>14</v>
      </c>
      <c r="C345" s="53">
        <f t="shared" ref="C345" ca="1" si="63">B345+(RAND()-0.5)/3</f>
        <v>13.904247464577875</v>
      </c>
      <c r="D345" s="53">
        <f>O31</f>
        <v>1.8262647917553201</v>
      </c>
    </row>
    <row r="346" spans="2:5" ht="16" x14ac:dyDescent="0.2">
      <c r="B346" s="9">
        <v>14</v>
      </c>
      <c r="C346" s="53">
        <f t="shared" ref="C346:C364" ca="1" si="64">B346+(RAND()-0.5)/3</f>
        <v>14.044894041849421</v>
      </c>
      <c r="D346" s="53">
        <f t="shared" ref="D346:D364" si="65">O32</f>
        <v>3.6754424980959639</v>
      </c>
    </row>
    <row r="347" spans="2:5" ht="16" x14ac:dyDescent="0.2">
      <c r="B347" s="9">
        <v>14</v>
      </c>
      <c r="C347" s="53">
        <f t="shared" ca="1" si="64"/>
        <v>13.881747505598611</v>
      </c>
      <c r="D347" s="53">
        <f t="shared" si="65"/>
        <v>3.1251566930851449</v>
      </c>
    </row>
    <row r="348" spans="2:5" ht="16" x14ac:dyDescent="0.2">
      <c r="B348" s="9">
        <v>14</v>
      </c>
      <c r="C348" s="53">
        <f t="shared" ca="1" si="64"/>
        <v>13.969352889851354</v>
      </c>
      <c r="D348" s="53">
        <f t="shared" si="65"/>
        <v>3.4501440809968851</v>
      </c>
    </row>
    <row r="349" spans="2:5" ht="16" x14ac:dyDescent="0.2">
      <c r="B349" s="9">
        <v>14</v>
      </c>
      <c r="C349" s="53">
        <f t="shared" ca="1" si="64"/>
        <v>14.109238012221791</v>
      </c>
      <c r="D349" s="53">
        <f t="shared" si="65"/>
        <v>3.1517719566376403</v>
      </c>
    </row>
    <row r="350" spans="2:5" ht="16" x14ac:dyDescent="0.2">
      <c r="B350" s="9">
        <v>14</v>
      </c>
      <c r="C350" s="53">
        <f t="shared" ca="1" si="64"/>
        <v>13.896064828529962</v>
      </c>
      <c r="D350" s="53">
        <f t="shared" si="65"/>
        <v>2.0490227718650433</v>
      </c>
    </row>
    <row r="351" spans="2:5" ht="16" x14ac:dyDescent="0.2">
      <c r="B351" s="9">
        <v>14</v>
      </c>
      <c r="C351" s="53">
        <f t="shared" ca="1" si="64"/>
        <v>14.051271789754271</v>
      </c>
      <c r="D351" s="53">
        <f t="shared" si="65"/>
        <v>2.4676283687943261</v>
      </c>
    </row>
    <row r="352" spans="2:5" ht="16" x14ac:dyDescent="0.2">
      <c r="B352" s="9">
        <v>14</v>
      </c>
      <c r="C352" s="53">
        <f t="shared" ca="1" si="64"/>
        <v>14.055392181261622</v>
      </c>
      <c r="D352" s="53">
        <f t="shared" si="65"/>
        <v>3.3740242494226327</v>
      </c>
    </row>
    <row r="353" spans="2:5" ht="16" x14ac:dyDescent="0.2">
      <c r="B353" s="9">
        <v>14</v>
      </c>
      <c r="C353" s="53">
        <f t="shared" ca="1" si="64"/>
        <v>13.850820253507358</v>
      </c>
      <c r="D353" s="53">
        <f t="shared" si="65"/>
        <v>2.0872062378167633</v>
      </c>
    </row>
    <row r="354" spans="2:5" ht="16" x14ac:dyDescent="0.2">
      <c r="B354" s="9">
        <v>14</v>
      </c>
      <c r="C354" s="53">
        <f t="shared" ca="1" si="64"/>
        <v>13.933424517107268</v>
      </c>
      <c r="D354" s="53">
        <f t="shared" si="65"/>
        <v>2.9273510134113141</v>
      </c>
    </row>
    <row r="355" spans="2:5" ht="16" x14ac:dyDescent="0.2">
      <c r="B355" s="9">
        <v>14</v>
      </c>
      <c r="C355" s="53">
        <f t="shared" ca="1" si="64"/>
        <v>13.914916250621856</v>
      </c>
      <c r="D355" s="53">
        <f t="shared" si="65"/>
        <v>3.0922776025236591</v>
      </c>
    </row>
    <row r="356" spans="2:5" ht="16" x14ac:dyDescent="0.2">
      <c r="B356" s="9">
        <v>14</v>
      </c>
      <c r="C356" s="53">
        <f t="shared" ca="1" si="64"/>
        <v>14.113529213048436</v>
      </c>
      <c r="D356" s="53">
        <f t="shared" si="65"/>
        <v>3.3634564315352695</v>
      </c>
    </row>
    <row r="357" spans="2:5" ht="16" x14ac:dyDescent="0.2">
      <c r="B357" s="9">
        <v>14</v>
      </c>
      <c r="C357" s="53">
        <f t="shared" ca="1" si="64"/>
        <v>14.037611776653167</v>
      </c>
      <c r="D357" s="53">
        <f t="shared" si="65"/>
        <v>3.0642141776746996</v>
      </c>
    </row>
    <row r="358" spans="2:5" ht="16" x14ac:dyDescent="0.2">
      <c r="B358" s="9">
        <v>14</v>
      </c>
      <c r="C358" s="53">
        <f t="shared" ca="1" si="64"/>
        <v>14.065430820006226</v>
      </c>
      <c r="D358" s="53">
        <f t="shared" si="65"/>
        <v>3.6480294584183093</v>
      </c>
    </row>
    <row r="359" spans="2:5" ht="16" x14ac:dyDescent="0.2">
      <c r="B359" s="9">
        <v>14</v>
      </c>
      <c r="C359" s="53">
        <f t="shared" ca="1" si="64"/>
        <v>14.155410743622811</v>
      </c>
      <c r="D359" s="53">
        <f t="shared" si="65"/>
        <v>3.036249470178626</v>
      </c>
    </row>
    <row r="360" spans="2:5" ht="16" x14ac:dyDescent="0.2">
      <c r="B360" s="9">
        <v>14</v>
      </c>
      <c r="C360" s="53">
        <f t="shared" ca="1" si="64"/>
        <v>14.161673379390658</v>
      </c>
      <c r="D360" s="53">
        <f t="shared" si="65"/>
        <v>3.0571033484162897</v>
      </c>
    </row>
    <row r="361" spans="2:5" ht="16" x14ac:dyDescent="0.2">
      <c r="B361" s="9">
        <v>14</v>
      </c>
      <c r="C361" s="53">
        <f t="shared" ca="1" si="64"/>
        <v>14.138640508816843</v>
      </c>
      <c r="D361" s="53">
        <f t="shared" si="65"/>
        <v>3.556228087948464</v>
      </c>
    </row>
    <row r="362" spans="2:5" ht="16" x14ac:dyDescent="0.2">
      <c r="B362" s="9">
        <v>14</v>
      </c>
      <c r="C362" s="53">
        <f t="shared" ca="1" si="64"/>
        <v>14.053668492558744</v>
      </c>
      <c r="D362" s="53">
        <f t="shared" si="65"/>
        <v>3.3124011603812682</v>
      </c>
    </row>
    <row r="363" spans="2:5" ht="16" x14ac:dyDescent="0.2">
      <c r="B363" s="9">
        <v>14</v>
      </c>
      <c r="C363" s="53">
        <f t="shared" ca="1" si="64"/>
        <v>13.880069516443861</v>
      </c>
      <c r="D363" s="53">
        <f t="shared" si="65"/>
        <v>3.5980678140781195</v>
      </c>
    </row>
    <row r="364" spans="2:5" ht="16" x14ac:dyDescent="0.2">
      <c r="B364" s="9">
        <v>14</v>
      </c>
      <c r="C364" s="53">
        <f t="shared" ca="1" si="64"/>
        <v>14.104749388111745</v>
      </c>
      <c r="D364" s="53">
        <f t="shared" si="65"/>
        <v>2.4342316108763948</v>
      </c>
    </row>
    <row r="365" spans="2:5" ht="16" x14ac:dyDescent="0.2">
      <c r="B365" s="9">
        <v>14</v>
      </c>
      <c r="C365" s="53">
        <f t="shared" ref="C365" ca="1" si="66">B365+(RAND()-0.5)/3</f>
        <v>13.888155482127059</v>
      </c>
      <c r="D365" s="53">
        <f t="shared" ref="D365" si="67">O51</f>
        <v>3.0226603448275857</v>
      </c>
    </row>
    <row r="366" spans="2:5" ht="16" x14ac:dyDescent="0.2">
      <c r="B366" s="9">
        <v>15</v>
      </c>
      <c r="C366" s="9">
        <v>15</v>
      </c>
      <c r="E366" s="53">
        <f>P30</f>
        <v>10.386000000000001</v>
      </c>
    </row>
    <row r="367" spans="2:5" ht="16" x14ac:dyDescent="0.2">
      <c r="B367" s="9">
        <v>15</v>
      </c>
      <c r="C367" s="53">
        <f t="shared" ref="C367" ca="1" si="68">B367+(RAND()-0.5)/3</f>
        <v>15.102948229250858</v>
      </c>
      <c r="D367" s="53">
        <f>P31</f>
        <v>8.6493231715219618</v>
      </c>
    </row>
    <row r="368" spans="2:5" ht="16" x14ac:dyDescent="0.2">
      <c r="B368" s="9">
        <v>15</v>
      </c>
      <c r="C368" s="53">
        <f t="shared" ref="C368:C386" ca="1" si="69">B368+(RAND()-0.5)/3</f>
        <v>15.15670946420423</v>
      </c>
      <c r="D368" s="53">
        <f t="shared" ref="D368:D386" si="70">P32</f>
        <v>6.2698724967519386</v>
      </c>
    </row>
    <row r="369" spans="2:4" ht="16" x14ac:dyDescent="0.2">
      <c r="B369" s="9">
        <v>15</v>
      </c>
      <c r="C369" s="53">
        <f t="shared" ca="1" si="69"/>
        <v>15.013354964694216</v>
      </c>
      <c r="D369" s="53">
        <f t="shared" si="70"/>
        <v>9.0465062168254189</v>
      </c>
    </row>
    <row r="370" spans="2:4" ht="16" x14ac:dyDescent="0.2">
      <c r="B370" s="9">
        <v>15</v>
      </c>
      <c r="C370" s="53">
        <f t="shared" ca="1" si="69"/>
        <v>15.132575153734557</v>
      </c>
      <c r="D370" s="53">
        <f t="shared" si="70"/>
        <v>8.7354711838006232</v>
      </c>
    </row>
    <row r="371" spans="2:4" ht="16" x14ac:dyDescent="0.2">
      <c r="B371" s="9">
        <v>15</v>
      </c>
      <c r="C371" s="53">
        <f t="shared" ca="1" si="69"/>
        <v>15.133326930604445</v>
      </c>
      <c r="D371" s="53">
        <f t="shared" si="70"/>
        <v>8.9085799182512897</v>
      </c>
    </row>
    <row r="372" spans="2:4" ht="16" x14ac:dyDescent="0.2">
      <c r="B372" s="9">
        <v>15</v>
      </c>
      <c r="C372" s="53">
        <f t="shared" ca="1" si="69"/>
        <v>14.95727841882902</v>
      </c>
      <c r="D372" s="53">
        <f t="shared" si="70"/>
        <v>7.8354584721347011</v>
      </c>
    </row>
    <row r="373" spans="2:4" ht="16" x14ac:dyDescent="0.2">
      <c r="B373" s="9">
        <v>15</v>
      </c>
      <c r="C373" s="53">
        <f t="shared" ca="1" si="69"/>
        <v>15.00857818201343</v>
      </c>
      <c r="D373" s="53">
        <f t="shared" si="70"/>
        <v>9.9469106382978723</v>
      </c>
    </row>
    <row r="374" spans="2:4" ht="16" x14ac:dyDescent="0.2">
      <c r="B374" s="9">
        <v>15</v>
      </c>
      <c r="C374" s="53">
        <f t="shared" ca="1" si="69"/>
        <v>14.889111708005741</v>
      </c>
      <c r="D374" s="53">
        <f t="shared" si="70"/>
        <v>11.31930715935335</v>
      </c>
    </row>
    <row r="375" spans="2:4" ht="16" x14ac:dyDescent="0.2">
      <c r="B375" s="9">
        <v>15</v>
      </c>
      <c r="C375" s="53">
        <f t="shared" ca="1" si="69"/>
        <v>14.895339853150395</v>
      </c>
      <c r="D375" s="53">
        <f t="shared" si="70"/>
        <v>12.582031968810913</v>
      </c>
    </row>
    <row r="376" spans="2:4" ht="16" x14ac:dyDescent="0.2">
      <c r="B376" s="9">
        <v>15</v>
      </c>
      <c r="C376" s="53">
        <f t="shared" ca="1" si="69"/>
        <v>15.017749096475189</v>
      </c>
      <c r="D376" s="53">
        <f t="shared" si="70"/>
        <v>10.143081173742059</v>
      </c>
    </row>
    <row r="377" spans="2:4" ht="16" x14ac:dyDescent="0.2">
      <c r="B377" s="9">
        <v>15</v>
      </c>
      <c r="C377" s="53">
        <f t="shared" ca="1" si="69"/>
        <v>14.908750509278329</v>
      </c>
      <c r="D377" s="53">
        <f t="shared" si="70"/>
        <v>9.1182544689800213</v>
      </c>
    </row>
    <row r="378" spans="2:4" ht="16" x14ac:dyDescent="0.2">
      <c r="B378" s="9">
        <v>15</v>
      </c>
      <c r="C378" s="53">
        <f t="shared" ca="1" si="69"/>
        <v>15.049776981734686</v>
      </c>
      <c r="D378" s="53">
        <f t="shared" si="70"/>
        <v>8.7606307053941901</v>
      </c>
    </row>
    <row r="379" spans="2:4" ht="16" x14ac:dyDescent="0.2">
      <c r="B379" s="9">
        <v>15</v>
      </c>
      <c r="C379" s="53">
        <f t="shared" ca="1" si="69"/>
        <v>14.935491668206286</v>
      </c>
      <c r="D379" s="53">
        <f t="shared" si="70"/>
        <v>9.3371092064132295</v>
      </c>
    </row>
    <row r="380" spans="2:4" ht="16" x14ac:dyDescent="0.2">
      <c r="B380" s="9">
        <v>15</v>
      </c>
      <c r="C380" s="53">
        <f t="shared" ca="1" si="69"/>
        <v>15.128551653930693</v>
      </c>
      <c r="D380" s="53">
        <f t="shared" si="70"/>
        <v>9.1243453433038759</v>
      </c>
    </row>
    <row r="381" spans="2:4" ht="16" x14ac:dyDescent="0.2">
      <c r="B381" s="9">
        <v>15</v>
      </c>
      <c r="C381" s="53">
        <f t="shared" ca="1" si="69"/>
        <v>14.919355984250775</v>
      </c>
      <c r="D381" s="53">
        <f t="shared" si="70"/>
        <v>9.6109851650015141</v>
      </c>
    </row>
    <row r="382" spans="2:4" ht="16" x14ac:dyDescent="0.2">
      <c r="B382" s="9">
        <v>15</v>
      </c>
      <c r="C382" s="53">
        <f t="shared" ca="1" si="69"/>
        <v>14.897644289368561</v>
      </c>
      <c r="D382" s="53">
        <f t="shared" si="70"/>
        <v>9.4624627450980388</v>
      </c>
    </row>
    <row r="383" spans="2:4" ht="16" x14ac:dyDescent="0.2">
      <c r="B383" s="9">
        <v>15</v>
      </c>
      <c r="C383" s="53">
        <f t="shared" ca="1" si="69"/>
        <v>15.130114739762238</v>
      </c>
      <c r="D383" s="53">
        <f t="shared" si="70"/>
        <v>7.6315329464981012</v>
      </c>
    </row>
    <row r="384" spans="2:4" ht="16" x14ac:dyDescent="0.2">
      <c r="B384" s="9">
        <v>15</v>
      </c>
      <c r="C384" s="53">
        <f t="shared" ca="1" si="69"/>
        <v>14.94968783405586</v>
      </c>
      <c r="D384" s="53">
        <f t="shared" si="70"/>
        <v>8.5466199751346856</v>
      </c>
    </row>
    <row r="385" spans="2:5" ht="16" x14ac:dyDescent="0.2">
      <c r="B385" s="9">
        <v>15</v>
      </c>
      <c r="C385" s="53">
        <f t="shared" ca="1" si="69"/>
        <v>14.85419698922273</v>
      </c>
      <c r="D385" s="53">
        <f t="shared" si="70"/>
        <v>10.257990312274552</v>
      </c>
    </row>
    <row r="386" spans="2:5" ht="16" x14ac:dyDescent="0.2">
      <c r="B386" s="9">
        <v>15</v>
      </c>
      <c r="C386" s="53">
        <f t="shared" ca="1" si="69"/>
        <v>14.95185011448684</v>
      </c>
      <c r="D386" s="53">
        <f t="shared" si="70"/>
        <v>8.4217878886361177</v>
      </c>
    </row>
    <row r="387" spans="2:5" ht="16" x14ac:dyDescent="0.2">
      <c r="B387" s="9">
        <v>15</v>
      </c>
      <c r="C387" s="53">
        <f t="shared" ref="C387" ca="1" si="71">B387+(RAND()-0.5)/3</f>
        <v>14.953678501837283</v>
      </c>
      <c r="D387" s="53">
        <f t="shared" ref="D387" si="72">P51</f>
        <v>9.3279948275862061</v>
      </c>
    </row>
    <row r="388" spans="2:5" ht="16" x14ac:dyDescent="0.2">
      <c r="B388" s="9">
        <v>16</v>
      </c>
      <c r="C388" s="9">
        <v>16</v>
      </c>
      <c r="E388" s="53">
        <f>Q30</f>
        <v>13.754000000000001</v>
      </c>
    </row>
    <row r="389" spans="2:5" ht="16" x14ac:dyDescent="0.2">
      <c r="B389" s="9">
        <v>16</v>
      </c>
      <c r="C389" s="53">
        <f t="shared" ref="C389" ca="1" si="73">B389+(RAND()-0.5)/3</f>
        <v>15.95384420369629</v>
      </c>
      <c r="D389" s="53">
        <f>Q31</f>
        <v>17.167729218342249</v>
      </c>
    </row>
    <row r="390" spans="2:5" ht="16" x14ac:dyDescent="0.2">
      <c r="B390" s="9">
        <v>16</v>
      </c>
      <c r="C390" s="53">
        <f t="shared" ref="C390:C408" ca="1" si="74">B390+(RAND()-0.5)/3</f>
        <v>15.984715661009202</v>
      </c>
      <c r="D390" s="53">
        <f t="shared" ref="D390:D408" si="75">Q32</f>
        <v>11.945188118811883</v>
      </c>
    </row>
    <row r="391" spans="2:5" ht="16" x14ac:dyDescent="0.2">
      <c r="B391" s="9">
        <v>16</v>
      </c>
      <c r="C391" s="53">
        <f t="shared" ca="1" si="74"/>
        <v>15.980128108880406</v>
      </c>
      <c r="D391" s="53">
        <f t="shared" si="75"/>
        <v>11.086082163891513</v>
      </c>
    </row>
    <row r="392" spans="2:5" ht="16" x14ac:dyDescent="0.2">
      <c r="B392" s="9">
        <v>16</v>
      </c>
      <c r="C392" s="53">
        <f t="shared" ca="1" si="74"/>
        <v>15.853375094251399</v>
      </c>
      <c r="D392" s="53">
        <f t="shared" si="75"/>
        <v>10.915668613707163</v>
      </c>
    </row>
    <row r="393" spans="2:5" ht="16" x14ac:dyDescent="0.2">
      <c r="B393" s="9">
        <v>16</v>
      </c>
      <c r="C393" s="53">
        <f t="shared" ca="1" si="74"/>
        <v>16.043290170512442</v>
      </c>
      <c r="D393" s="53">
        <f t="shared" si="75"/>
        <v>11.288489354896038</v>
      </c>
    </row>
    <row r="394" spans="2:5" ht="16" x14ac:dyDescent="0.2">
      <c r="B394" s="9">
        <v>16</v>
      </c>
      <c r="C394" s="53">
        <f t="shared" ca="1" si="74"/>
        <v>15.869944101104281</v>
      </c>
      <c r="D394" s="53">
        <f t="shared" si="75"/>
        <v>12.11655371307126</v>
      </c>
    </row>
    <row r="395" spans="2:5" ht="16" x14ac:dyDescent="0.2">
      <c r="B395" s="9">
        <v>16</v>
      </c>
      <c r="C395" s="53">
        <f t="shared" ca="1" si="74"/>
        <v>15.918312873029228</v>
      </c>
      <c r="D395" s="53">
        <f t="shared" si="75"/>
        <v>15.905889361702128</v>
      </c>
    </row>
    <row r="396" spans="2:5" ht="16" x14ac:dyDescent="0.2">
      <c r="B396" s="9">
        <v>16</v>
      </c>
      <c r="C396" s="53">
        <f t="shared" ca="1" si="74"/>
        <v>15.854320622736857</v>
      </c>
      <c r="D396" s="53">
        <f t="shared" si="75"/>
        <v>19.329893764434182</v>
      </c>
    </row>
    <row r="397" spans="2:5" ht="16" x14ac:dyDescent="0.2">
      <c r="B397" s="9">
        <v>16</v>
      </c>
      <c r="C397" s="53">
        <f t="shared" ca="1" si="74"/>
        <v>15.849375757695785</v>
      </c>
      <c r="D397" s="53">
        <f t="shared" si="75"/>
        <v>18.52028070175438</v>
      </c>
    </row>
    <row r="398" spans="2:5" ht="16" x14ac:dyDescent="0.2">
      <c r="B398" s="9">
        <v>16</v>
      </c>
      <c r="C398" s="53">
        <f t="shared" ca="1" si="74"/>
        <v>16.061565976057455</v>
      </c>
      <c r="D398" s="53">
        <f t="shared" si="75"/>
        <v>12.682653221740445</v>
      </c>
    </row>
    <row r="399" spans="2:5" ht="16" x14ac:dyDescent="0.2">
      <c r="B399" s="9">
        <v>16</v>
      </c>
      <c r="C399" s="53">
        <f t="shared" ca="1" si="74"/>
        <v>16.036592555269763</v>
      </c>
      <c r="D399" s="53">
        <f t="shared" si="75"/>
        <v>13.796315457413248</v>
      </c>
    </row>
    <row r="400" spans="2:5" ht="16" x14ac:dyDescent="0.2">
      <c r="B400" s="9">
        <v>16</v>
      </c>
      <c r="C400" s="53">
        <f t="shared" ca="1" si="74"/>
        <v>15.914373046430928</v>
      </c>
      <c r="D400" s="53">
        <f t="shared" si="75"/>
        <v>17.208381742738588</v>
      </c>
    </row>
    <row r="401" spans="2:5" ht="16" x14ac:dyDescent="0.2">
      <c r="B401" s="9">
        <v>16</v>
      </c>
      <c r="C401" s="53">
        <f t="shared" ca="1" si="74"/>
        <v>15.988534505069378</v>
      </c>
      <c r="D401" s="53">
        <f t="shared" si="75"/>
        <v>12.507772511848339</v>
      </c>
    </row>
    <row r="402" spans="2:5" ht="16" x14ac:dyDescent="0.2">
      <c r="B402" s="9">
        <v>16</v>
      </c>
      <c r="C402" s="53">
        <f t="shared" ca="1" si="74"/>
        <v>15.898542166017528</v>
      </c>
      <c r="D402" s="53">
        <f t="shared" si="75"/>
        <v>14.455423521414005</v>
      </c>
    </row>
    <row r="403" spans="2:5" ht="16" x14ac:dyDescent="0.2">
      <c r="B403" s="9">
        <v>16</v>
      </c>
      <c r="C403" s="53">
        <f t="shared" ca="1" si="74"/>
        <v>15.924867340312543</v>
      </c>
      <c r="D403" s="53">
        <f t="shared" si="75"/>
        <v>13.385370471288727</v>
      </c>
    </row>
    <row r="404" spans="2:5" ht="16" x14ac:dyDescent="0.2">
      <c r="B404" s="9">
        <v>16</v>
      </c>
      <c r="C404" s="53">
        <f t="shared" ca="1" si="74"/>
        <v>16.166132023266719</v>
      </c>
      <c r="D404" s="53">
        <f t="shared" si="75"/>
        <v>14.775999517345399</v>
      </c>
    </row>
    <row r="405" spans="2:5" ht="16" x14ac:dyDescent="0.2">
      <c r="B405" s="9">
        <v>16</v>
      </c>
      <c r="C405" s="53">
        <f t="shared" ca="1" si="74"/>
        <v>15.966715313193241</v>
      </c>
      <c r="D405" s="53">
        <f t="shared" si="75"/>
        <v>11.629528498787987</v>
      </c>
    </row>
    <row r="406" spans="2:5" ht="16" x14ac:dyDescent="0.2">
      <c r="B406" s="9">
        <v>16</v>
      </c>
      <c r="C406" s="53">
        <f t="shared" ca="1" si="74"/>
        <v>16.098988770671451</v>
      </c>
      <c r="D406" s="53">
        <f t="shared" si="75"/>
        <v>10.780928305014504</v>
      </c>
    </row>
    <row r="407" spans="2:5" ht="16" x14ac:dyDescent="0.2">
      <c r="B407" s="9">
        <v>16</v>
      </c>
      <c r="C407" s="53">
        <f t="shared" ca="1" si="74"/>
        <v>16.108810831260179</v>
      </c>
      <c r="D407" s="53">
        <f t="shared" si="75"/>
        <v>16.373928475729155</v>
      </c>
    </row>
    <row r="408" spans="2:5" ht="16" x14ac:dyDescent="0.2">
      <c r="B408" s="9">
        <v>16</v>
      </c>
      <c r="C408" s="53">
        <f t="shared" ca="1" si="74"/>
        <v>15.908774290338961</v>
      </c>
      <c r="D408" s="53">
        <f t="shared" si="75"/>
        <v>12.16298949192937</v>
      </c>
    </row>
    <row r="409" spans="2:5" ht="16" x14ac:dyDescent="0.2">
      <c r="B409" s="9">
        <v>16</v>
      </c>
      <c r="C409" s="53">
        <f t="shared" ref="C409" ca="1" si="76">B409+(RAND()-0.5)/3</f>
        <v>15.912046107456353</v>
      </c>
      <c r="D409" s="53">
        <f t="shared" ref="D409" si="77">Q51</f>
        <v>15.763336206896547</v>
      </c>
    </row>
    <row r="410" spans="2:5" ht="16" x14ac:dyDescent="0.2">
      <c r="B410" s="9">
        <v>17</v>
      </c>
      <c r="C410" s="9">
        <v>17</v>
      </c>
      <c r="E410" s="53">
        <f>R30</f>
        <v>4.5920000000000005</v>
      </c>
    </row>
    <row r="411" spans="2:5" ht="16" x14ac:dyDescent="0.2">
      <c r="B411" s="9">
        <v>17</v>
      </c>
      <c r="C411" s="53">
        <f t="shared" ref="C411" ca="1" si="78">B411+(RAND()-0.5)/3</f>
        <v>16.956845438782981</v>
      </c>
      <c r="D411" s="53">
        <f>R31</f>
        <v>3.0763346784935908</v>
      </c>
    </row>
    <row r="412" spans="2:5" ht="16" x14ac:dyDescent="0.2">
      <c r="B412" s="9">
        <v>17</v>
      </c>
      <c r="C412" s="53">
        <f t="shared" ref="C412:C430" ca="1" si="79">B412+(RAND()-0.5)/3</f>
        <v>17.057960068678501</v>
      </c>
      <c r="D412" s="53">
        <f t="shared" ref="D412:D430" si="80">R32</f>
        <v>4.9726574974239508</v>
      </c>
    </row>
    <row r="413" spans="2:5" ht="16" x14ac:dyDescent="0.2">
      <c r="B413" s="9">
        <v>17</v>
      </c>
      <c r="C413" s="53">
        <f t="shared" ca="1" si="79"/>
        <v>16.942730711698548</v>
      </c>
    </row>
    <row r="414" spans="2:5" ht="16" x14ac:dyDescent="0.2">
      <c r="B414" s="9">
        <v>17</v>
      </c>
      <c r="C414" s="53">
        <f t="shared" ca="1" si="79"/>
        <v>16.942071584648552</v>
      </c>
      <c r="D414" s="53">
        <f t="shared" si="80"/>
        <v>5.9166300623052965</v>
      </c>
    </row>
    <row r="415" spans="2:5" ht="16" x14ac:dyDescent="0.2">
      <c r="B415" s="9">
        <v>17</v>
      </c>
      <c r="C415" s="53">
        <f t="shared" ca="1" si="79"/>
        <v>17.005371187399373</v>
      </c>
    </row>
    <row r="416" spans="2:5" ht="16" x14ac:dyDescent="0.2">
      <c r="B416" s="9">
        <v>17</v>
      </c>
      <c r="C416" s="53">
        <f t="shared" ca="1" si="79"/>
        <v>17.163731359327567</v>
      </c>
      <c r="D416" s="53">
        <f t="shared" si="80"/>
        <v>3.3647795277514851</v>
      </c>
    </row>
    <row r="417" spans="2:4" ht="16" x14ac:dyDescent="0.2">
      <c r="B417" s="9">
        <v>17</v>
      </c>
      <c r="C417" s="53">
        <f t="shared" ca="1" si="79"/>
        <v>16.986173764461878</v>
      </c>
      <c r="D417" s="53">
        <f t="shared" si="80"/>
        <v>4.9352567375886522</v>
      </c>
    </row>
    <row r="418" spans="2:4" ht="16" x14ac:dyDescent="0.2">
      <c r="B418" s="9">
        <v>17</v>
      </c>
      <c r="C418" s="53">
        <f t="shared" ca="1" si="79"/>
        <v>16.975146147362022</v>
      </c>
      <c r="D418" s="53">
        <f t="shared" si="80"/>
        <v>0.50066166281755198</v>
      </c>
    </row>
    <row r="419" spans="2:4" ht="16" x14ac:dyDescent="0.2">
      <c r="B419" s="9">
        <v>17</v>
      </c>
      <c r="C419" s="53">
        <f t="shared" ca="1" si="79"/>
        <v>17.006827686148782</v>
      </c>
      <c r="D419" s="53">
        <f t="shared" si="80"/>
        <v>2.7045489278752428</v>
      </c>
    </row>
    <row r="420" spans="2:4" ht="16" x14ac:dyDescent="0.2">
      <c r="B420" s="9">
        <v>17</v>
      </c>
      <c r="C420" s="53">
        <f t="shared" ca="1" si="79"/>
        <v>16.843225787082432</v>
      </c>
      <c r="D420" s="53">
        <f t="shared" si="80"/>
        <v>5.2312142785116462</v>
      </c>
    </row>
    <row r="421" spans="2:4" ht="16" x14ac:dyDescent="0.2">
      <c r="B421" s="9">
        <v>17</v>
      </c>
      <c r="C421" s="53">
        <f t="shared" ca="1" si="79"/>
        <v>17.058047094829444</v>
      </c>
      <c r="D421" s="53">
        <f t="shared" si="80"/>
        <v>4.4401934805467924</v>
      </c>
    </row>
    <row r="422" spans="2:4" ht="16" x14ac:dyDescent="0.2">
      <c r="B422" s="9">
        <v>17</v>
      </c>
      <c r="C422" s="53">
        <f t="shared" ca="1" si="79"/>
        <v>17.165446415387745</v>
      </c>
      <c r="D422" s="53">
        <f t="shared" si="80"/>
        <v>3.8327759336099585</v>
      </c>
    </row>
    <row r="423" spans="2:4" ht="16" x14ac:dyDescent="0.2">
      <c r="B423" s="9">
        <v>17</v>
      </c>
      <c r="C423" s="53">
        <f t="shared" ca="1" si="79"/>
        <v>16.859736015212896</v>
      </c>
      <c r="D423" s="53">
        <f t="shared" si="80"/>
        <v>5.2996458606433388</v>
      </c>
    </row>
    <row r="424" spans="2:4" ht="16" x14ac:dyDescent="0.2">
      <c r="B424" s="9">
        <v>17</v>
      </c>
      <c r="C424" s="53">
        <f t="shared" ca="1" si="79"/>
        <v>17.109877199244941</v>
      </c>
      <c r="D424" s="53">
        <f t="shared" si="80"/>
        <v>4.0922859732608208</v>
      </c>
    </row>
    <row r="425" spans="2:4" ht="16" x14ac:dyDescent="0.2">
      <c r="B425" s="9">
        <v>17</v>
      </c>
      <c r="C425" s="53">
        <f t="shared" ca="1" si="79"/>
        <v>16.936602129580351</v>
      </c>
      <c r="D425" s="53">
        <f t="shared" si="80"/>
        <v>5.1517315571702493</v>
      </c>
    </row>
    <row r="426" spans="2:4" ht="16" x14ac:dyDescent="0.2">
      <c r="B426" s="9">
        <v>17</v>
      </c>
      <c r="C426" s="53">
        <f t="shared" ca="1" si="79"/>
        <v>17.078742031367174</v>
      </c>
      <c r="D426" s="53">
        <f t="shared" si="80"/>
        <v>3.0571033484162897</v>
      </c>
    </row>
    <row r="427" spans="2:4" ht="16" x14ac:dyDescent="0.2">
      <c r="B427" s="9">
        <v>17</v>
      </c>
      <c r="C427" s="53">
        <f t="shared" ca="1" si="79"/>
        <v>16.991736847130678</v>
      </c>
      <c r="D427" s="53">
        <f t="shared" si="80"/>
        <v>4.2299234710691351</v>
      </c>
    </row>
    <row r="428" spans="2:4" ht="16" x14ac:dyDescent="0.2">
      <c r="B428" s="9">
        <v>17</v>
      </c>
      <c r="C428" s="53">
        <f t="shared" ca="1" si="79"/>
        <v>17.130386671896417</v>
      </c>
      <c r="D428" s="53">
        <f t="shared" si="80"/>
        <v>5.1717206796518855</v>
      </c>
    </row>
    <row r="429" spans="2:4" ht="16" x14ac:dyDescent="0.2">
      <c r="B429" s="9">
        <v>17</v>
      </c>
      <c r="C429" s="53">
        <f t="shared" ca="1" si="79"/>
        <v>16.886653177976413</v>
      </c>
      <c r="D429" s="53">
        <f t="shared" si="80"/>
        <v>4.0254840770895592</v>
      </c>
    </row>
    <row r="430" spans="2:4" ht="16" x14ac:dyDescent="0.2">
      <c r="B430" s="9">
        <v>17</v>
      </c>
      <c r="C430" s="53">
        <f t="shared" ca="1" si="79"/>
        <v>17.164406441013984</v>
      </c>
      <c r="D430" s="53">
        <f t="shared" si="80"/>
        <v>4.1577982883761244</v>
      </c>
    </row>
    <row r="431" spans="2:4" ht="16" x14ac:dyDescent="0.2">
      <c r="B431" s="9">
        <v>17</v>
      </c>
      <c r="C431" s="53">
        <f t="shared" ref="C431" ca="1" si="81">B431+(RAND()-0.5)/3</f>
        <v>16.956433838113664</v>
      </c>
      <c r="D431" s="53">
        <f t="shared" ref="D431" si="82">R51</f>
        <v>3.9652103448275851</v>
      </c>
    </row>
    <row r="432" spans="2:4" ht="16" x14ac:dyDescent="0.2">
      <c r="B432" s="9"/>
    </row>
    <row r="433" spans="2:2" ht="16" x14ac:dyDescent="0.2">
      <c r="B433" s="9"/>
    </row>
    <row r="434" spans="2:2" ht="16" x14ac:dyDescent="0.2">
      <c r="B434" s="9"/>
    </row>
    <row r="435" spans="2:2" ht="16" x14ac:dyDescent="0.2"/>
    <row r="436" spans="2:2" ht="16" x14ac:dyDescent="0.2"/>
    <row r="437" spans="2:2" ht="16" x14ac:dyDescent="0.2"/>
    <row r="438" spans="2:2" ht="16" x14ac:dyDescent="0.2"/>
    <row r="439" spans="2:2" ht="16" x14ac:dyDescent="0.2"/>
    <row r="440" spans="2:2" ht="16" x14ac:dyDescent="0.2"/>
    <row r="441" spans="2:2" ht="16" x14ac:dyDescent="0.2"/>
    <row r="442" spans="2:2" ht="16" x14ac:dyDescent="0.2"/>
    <row r="443" spans="2:2" ht="16" x14ac:dyDescent="0.2"/>
    <row r="444" spans="2:2" ht="16" x14ac:dyDescent="0.2"/>
    <row r="445" spans="2:2" ht="16" x14ac:dyDescent="0.2"/>
    <row r="446" spans="2:2" ht="16" x14ac:dyDescent="0.2"/>
    <row r="447" spans="2:2" ht="16" x14ac:dyDescent="0.2"/>
    <row r="448" spans="2:2" ht="16" x14ac:dyDescent="0.2"/>
    <row r="449" ht="16" x14ac:dyDescent="0.2"/>
    <row r="450" ht="16" x14ac:dyDescent="0.2"/>
    <row r="451" ht="16" x14ac:dyDescent="0.2"/>
    <row r="452" ht="16" x14ac:dyDescent="0.2"/>
    <row r="453" ht="16" x14ac:dyDescent="0.2"/>
    <row r="454" ht="16" x14ac:dyDescent="0.2"/>
    <row r="455" ht="16" x14ac:dyDescent="0.2"/>
    <row r="456" ht="16" x14ac:dyDescent="0.2"/>
    <row r="457" ht="16" x14ac:dyDescent="0.2"/>
    <row r="458" ht="16" x14ac:dyDescent="0.2"/>
    <row r="459" ht="16" x14ac:dyDescent="0.2"/>
    <row r="460" ht="16" x14ac:dyDescent="0.2"/>
    <row r="461" ht="16" x14ac:dyDescent="0.2"/>
    <row r="462" ht="16" x14ac:dyDescent="0.2"/>
    <row r="463" ht="16" x14ac:dyDescent="0.2"/>
    <row r="464" ht="16" x14ac:dyDescent="0.2"/>
    <row r="465" ht="16" x14ac:dyDescent="0.2"/>
    <row r="466" ht="16" x14ac:dyDescent="0.2"/>
    <row r="467" ht="16" x14ac:dyDescent="0.2"/>
    <row r="468" ht="16" x14ac:dyDescent="0.2"/>
    <row r="469" ht="16" x14ac:dyDescent="0.2"/>
    <row r="470" ht="16" x14ac:dyDescent="0.2"/>
    <row r="471" ht="16" x14ac:dyDescent="0.2"/>
    <row r="472" ht="16" x14ac:dyDescent="0.2"/>
    <row r="473" ht="16" x14ac:dyDescent="0.2"/>
    <row r="474" ht="16" x14ac:dyDescent="0.2"/>
    <row r="475" ht="16" x14ac:dyDescent="0.2"/>
    <row r="476" ht="16" x14ac:dyDescent="0.2"/>
    <row r="477" ht="16" x14ac:dyDescent="0.2"/>
    <row r="478" ht="16" x14ac:dyDescent="0.2"/>
    <row r="479" ht="16" x14ac:dyDescent="0.2"/>
    <row r="480" ht="16" x14ac:dyDescent="0.2"/>
    <row r="481" ht="16" x14ac:dyDescent="0.2"/>
    <row r="482" ht="16" x14ac:dyDescent="0.2"/>
    <row r="483" ht="16" x14ac:dyDescent="0.2"/>
    <row r="484" ht="16" x14ac:dyDescent="0.2"/>
    <row r="485" ht="16" x14ac:dyDescent="0.2"/>
    <row r="486" ht="16" x14ac:dyDescent="0.2"/>
    <row r="487" ht="16" x14ac:dyDescent="0.2"/>
    <row r="488" ht="16" x14ac:dyDescent="0.2"/>
    <row r="489" ht="16" x14ac:dyDescent="0.2"/>
    <row r="490" ht="16" x14ac:dyDescent="0.2"/>
    <row r="491" ht="16" x14ac:dyDescent="0.2"/>
    <row r="492" ht="16" x14ac:dyDescent="0.2"/>
    <row r="493" ht="16" x14ac:dyDescent="0.2"/>
    <row r="494" ht="16" x14ac:dyDescent="0.2"/>
    <row r="495" ht="16" x14ac:dyDescent="0.2"/>
    <row r="496" ht="16" x14ac:dyDescent="0.2"/>
    <row r="497" ht="16" x14ac:dyDescent="0.2"/>
    <row r="498" ht="16" x14ac:dyDescent="0.2"/>
    <row r="499" ht="16" x14ac:dyDescent="0.2"/>
    <row r="500" ht="16" x14ac:dyDescent="0.2"/>
    <row r="501" ht="16" x14ac:dyDescent="0.2"/>
    <row r="502" ht="16" x14ac:dyDescent="0.2"/>
    <row r="503" ht="16" x14ac:dyDescent="0.2"/>
    <row r="504" ht="16" x14ac:dyDescent="0.2"/>
    <row r="505" ht="16" x14ac:dyDescent="0.2"/>
    <row r="506" ht="16" x14ac:dyDescent="0.2"/>
    <row r="507" ht="16" x14ac:dyDescent="0.2"/>
    <row r="508" ht="16" x14ac:dyDescent="0.2"/>
    <row r="509" ht="16" x14ac:dyDescent="0.2"/>
    <row r="510" ht="16" x14ac:dyDescent="0.2"/>
    <row r="511" ht="16" x14ac:dyDescent="0.2"/>
    <row r="512" ht="16" x14ac:dyDescent="0.2"/>
    <row r="513" ht="16" x14ac:dyDescent="0.2"/>
    <row r="514" ht="16" x14ac:dyDescent="0.2"/>
    <row r="515" ht="16" x14ac:dyDescent="0.2"/>
    <row r="516" ht="16" x14ac:dyDescent="0.2"/>
    <row r="517" ht="16" x14ac:dyDescent="0.2"/>
    <row r="518" ht="16" x14ac:dyDescent="0.2"/>
    <row r="519" ht="16" x14ac:dyDescent="0.2"/>
    <row r="520" ht="16" x14ac:dyDescent="0.2"/>
    <row r="521" ht="16" x14ac:dyDescent="0.2"/>
    <row r="522" ht="16" x14ac:dyDescent="0.2"/>
    <row r="523" ht="16" x14ac:dyDescent="0.2"/>
    <row r="524" ht="16" x14ac:dyDescent="0.2"/>
    <row r="525" ht="16" x14ac:dyDescent="0.2"/>
    <row r="526" ht="16" x14ac:dyDescent="0.2"/>
    <row r="527" ht="16" x14ac:dyDescent="0.2"/>
    <row r="528" ht="16" x14ac:dyDescent="0.2"/>
    <row r="529" ht="16" x14ac:dyDescent="0.2"/>
    <row r="530" ht="16" x14ac:dyDescent="0.2"/>
    <row r="531" ht="16" x14ac:dyDescent="0.2"/>
    <row r="532" ht="16" x14ac:dyDescent="0.2"/>
    <row r="533" ht="16" x14ac:dyDescent="0.2"/>
    <row r="534" ht="16" x14ac:dyDescent="0.2"/>
    <row r="535" ht="16" x14ac:dyDescent="0.2"/>
    <row r="536" ht="16" x14ac:dyDescent="0.2"/>
    <row r="537" ht="16" x14ac:dyDescent="0.2"/>
    <row r="538" ht="16" x14ac:dyDescent="0.2"/>
    <row r="539" ht="16" x14ac:dyDescent="0.2"/>
    <row r="540" ht="16" x14ac:dyDescent="0.2"/>
    <row r="541" ht="16" x14ac:dyDescent="0.2"/>
    <row r="542" ht="16" x14ac:dyDescent="0.2"/>
    <row r="543" ht="16" x14ac:dyDescent="0.2"/>
    <row r="544" ht="16" x14ac:dyDescent="0.2"/>
    <row r="545" ht="16" x14ac:dyDescent="0.2"/>
    <row r="546" ht="16" x14ac:dyDescent="0.2"/>
    <row r="547" ht="16" x14ac:dyDescent="0.2"/>
    <row r="548" ht="16" x14ac:dyDescent="0.2"/>
    <row r="549" ht="16" x14ac:dyDescent="0.2"/>
    <row r="550" ht="16" x14ac:dyDescent="0.2"/>
    <row r="551" ht="16" x14ac:dyDescent="0.2"/>
    <row r="552" ht="16" x14ac:dyDescent="0.2"/>
    <row r="553" ht="16" x14ac:dyDescent="0.2"/>
    <row r="554" ht="16" x14ac:dyDescent="0.2"/>
    <row r="555" ht="16" x14ac:dyDescent="0.2"/>
    <row r="556" ht="16" x14ac:dyDescent="0.2"/>
    <row r="557" ht="16" x14ac:dyDescent="0.2"/>
    <row r="558" ht="16" x14ac:dyDescent="0.2"/>
    <row r="559" ht="16" x14ac:dyDescent="0.2"/>
    <row r="560" ht="16" x14ac:dyDescent="0.2"/>
    <row r="561" ht="16" x14ac:dyDescent="0.2"/>
    <row r="562" ht="16" x14ac:dyDescent="0.2"/>
    <row r="563" ht="16" x14ac:dyDescent="0.2"/>
    <row r="564" ht="16" x14ac:dyDescent="0.2"/>
    <row r="565" ht="16" x14ac:dyDescent="0.2"/>
    <row r="566" ht="16" x14ac:dyDescent="0.2"/>
    <row r="567" ht="16" x14ac:dyDescent="0.2"/>
    <row r="568" ht="16" x14ac:dyDescent="0.2"/>
    <row r="569" ht="16" x14ac:dyDescent="0.2"/>
    <row r="570" ht="16" x14ac:dyDescent="0.2"/>
    <row r="571" ht="16" x14ac:dyDescent="0.2"/>
    <row r="572" ht="16" x14ac:dyDescent="0.2"/>
    <row r="573" ht="16" x14ac:dyDescent="0.2"/>
    <row r="574" ht="16" x14ac:dyDescent="0.2"/>
    <row r="575" ht="16" x14ac:dyDescent="0.2"/>
    <row r="576" ht="16" x14ac:dyDescent="0.2"/>
    <row r="577" ht="16" x14ac:dyDescent="0.2"/>
    <row r="578" ht="16" x14ac:dyDescent="0.2"/>
    <row r="579" ht="16" x14ac:dyDescent="0.2"/>
    <row r="580" ht="16" x14ac:dyDescent="0.2"/>
    <row r="581" ht="16" x14ac:dyDescent="0.2"/>
    <row r="582" ht="16" x14ac:dyDescent="0.2"/>
    <row r="583" ht="16" x14ac:dyDescent="0.2"/>
    <row r="584" ht="16" x14ac:dyDescent="0.2"/>
    <row r="585" ht="16" x14ac:dyDescent="0.2"/>
    <row r="586" ht="16" x14ac:dyDescent="0.2"/>
    <row r="587" ht="16" x14ac:dyDescent="0.2"/>
    <row r="588" ht="16" x14ac:dyDescent="0.2"/>
    <row r="589" ht="16" x14ac:dyDescent="0.2"/>
    <row r="590" ht="16" x14ac:dyDescent="0.2"/>
    <row r="591" ht="16" x14ac:dyDescent="0.2"/>
    <row r="592" ht="16" x14ac:dyDescent="0.2"/>
    <row r="593" ht="16" x14ac:dyDescent="0.2"/>
    <row r="594" ht="16" x14ac:dyDescent="0.2"/>
    <row r="595" ht="16" x14ac:dyDescent="0.2"/>
    <row r="596" ht="16" x14ac:dyDescent="0.2"/>
    <row r="597" ht="16" x14ac:dyDescent="0.2"/>
    <row r="598" ht="16" x14ac:dyDescent="0.2"/>
    <row r="599" ht="16" x14ac:dyDescent="0.2"/>
    <row r="600" ht="16" x14ac:dyDescent="0.2"/>
    <row r="601" ht="16" x14ac:dyDescent="0.2"/>
    <row r="602" ht="16" x14ac:dyDescent="0.2"/>
    <row r="603" ht="16" x14ac:dyDescent="0.2"/>
    <row r="604" ht="16" x14ac:dyDescent="0.2"/>
    <row r="605" ht="16" x14ac:dyDescent="0.2"/>
    <row r="606" ht="16" x14ac:dyDescent="0.2"/>
    <row r="607" ht="16" x14ac:dyDescent="0.2"/>
    <row r="608" ht="16" x14ac:dyDescent="0.2"/>
    <row r="609" ht="16" x14ac:dyDescent="0.2"/>
    <row r="610" ht="16" x14ac:dyDescent="0.2"/>
    <row r="611" ht="16" x14ac:dyDescent="0.2"/>
    <row r="612" ht="16" x14ac:dyDescent="0.2"/>
    <row r="613" ht="16" x14ac:dyDescent="0.2"/>
    <row r="614" ht="16" x14ac:dyDescent="0.2"/>
    <row r="615" ht="16" x14ac:dyDescent="0.2"/>
    <row r="616" ht="16" x14ac:dyDescent="0.2"/>
    <row r="617" ht="16" x14ac:dyDescent="0.2"/>
    <row r="618" ht="16" x14ac:dyDescent="0.2"/>
    <row r="619" ht="16" x14ac:dyDescent="0.2"/>
    <row r="620" ht="16" x14ac:dyDescent="0.2"/>
    <row r="621" ht="16" x14ac:dyDescent="0.2"/>
    <row r="622" ht="16" x14ac:dyDescent="0.2"/>
    <row r="623" ht="16" x14ac:dyDescent="0.2"/>
    <row r="624" ht="16" x14ac:dyDescent="0.2"/>
    <row r="625" ht="16" x14ac:dyDescent="0.2"/>
    <row r="626" ht="16" x14ac:dyDescent="0.2"/>
    <row r="627" ht="16" x14ac:dyDescent="0.2"/>
    <row r="628" ht="16" x14ac:dyDescent="0.2"/>
    <row r="629" ht="16" x14ac:dyDescent="0.2"/>
    <row r="630" ht="16" x14ac:dyDescent="0.2"/>
    <row r="631" ht="16" x14ac:dyDescent="0.2"/>
    <row r="632" ht="16" x14ac:dyDescent="0.2"/>
    <row r="633" ht="16" x14ac:dyDescent="0.2"/>
    <row r="634" ht="16" x14ac:dyDescent="0.2"/>
    <row r="635" ht="16" x14ac:dyDescent="0.2"/>
    <row r="636" ht="16" x14ac:dyDescent="0.2"/>
    <row r="637" ht="16" x14ac:dyDescent="0.2"/>
    <row r="638" ht="16" x14ac:dyDescent="0.2"/>
    <row r="639" ht="16" x14ac:dyDescent="0.2"/>
    <row r="640" ht="16" x14ac:dyDescent="0.2"/>
    <row r="641" ht="16" x14ac:dyDescent="0.2"/>
    <row r="642" ht="16" x14ac:dyDescent="0.2"/>
    <row r="643" ht="16" x14ac:dyDescent="0.2"/>
    <row r="644" ht="16" x14ac:dyDescent="0.2"/>
    <row r="645" ht="16" x14ac:dyDescent="0.2"/>
    <row r="646" ht="16" x14ac:dyDescent="0.2"/>
    <row r="647" ht="16" x14ac:dyDescent="0.2"/>
    <row r="648" ht="16" x14ac:dyDescent="0.2"/>
    <row r="649" ht="16" x14ac:dyDescent="0.2"/>
    <row r="650" ht="16" x14ac:dyDescent="0.2"/>
    <row r="651" ht="16" x14ac:dyDescent="0.2"/>
    <row r="652" ht="16" x14ac:dyDescent="0.2"/>
    <row r="653" ht="16" x14ac:dyDescent="0.2"/>
    <row r="654" ht="16" x14ac:dyDescent="0.2"/>
    <row r="655" ht="16" x14ac:dyDescent="0.2"/>
    <row r="656" ht="16" x14ac:dyDescent="0.2"/>
    <row r="657" ht="16" x14ac:dyDescent="0.2"/>
    <row r="658" ht="16" x14ac:dyDescent="0.2"/>
    <row r="659" ht="16" x14ac:dyDescent="0.2"/>
    <row r="660" ht="16" x14ac:dyDescent="0.2"/>
    <row r="661" ht="16" x14ac:dyDescent="0.2"/>
    <row r="662" ht="16" x14ac:dyDescent="0.2"/>
    <row r="663" ht="16" x14ac:dyDescent="0.2"/>
    <row r="664" ht="16" x14ac:dyDescent="0.2"/>
    <row r="665" ht="16" x14ac:dyDescent="0.2"/>
    <row r="666" ht="16" x14ac:dyDescent="0.2"/>
    <row r="667" ht="16" x14ac:dyDescent="0.2"/>
    <row r="668" ht="16" x14ac:dyDescent="0.2"/>
    <row r="669" ht="16" x14ac:dyDescent="0.2"/>
    <row r="670" ht="16" x14ac:dyDescent="0.2"/>
    <row r="671" ht="16" x14ac:dyDescent="0.2"/>
    <row r="672" ht="16" x14ac:dyDescent="0.2"/>
    <row r="673" ht="16" x14ac:dyDescent="0.2"/>
    <row r="674" ht="16" x14ac:dyDescent="0.2"/>
    <row r="675" ht="16" x14ac:dyDescent="0.2"/>
    <row r="676" ht="16" x14ac:dyDescent="0.2"/>
    <row r="677" ht="16" x14ac:dyDescent="0.2"/>
    <row r="678" ht="16" x14ac:dyDescent="0.2"/>
    <row r="679" ht="16" x14ac:dyDescent="0.2"/>
    <row r="680" ht="16" x14ac:dyDescent="0.2"/>
    <row r="681" ht="16" x14ac:dyDescent="0.2"/>
    <row r="682" ht="16" x14ac:dyDescent="0.2"/>
    <row r="683" ht="16" x14ac:dyDescent="0.2"/>
    <row r="684" ht="16" x14ac:dyDescent="0.2"/>
    <row r="685" ht="16" x14ac:dyDescent="0.2"/>
    <row r="686" ht="16" x14ac:dyDescent="0.2"/>
    <row r="687" ht="16" x14ac:dyDescent="0.2"/>
    <row r="688" ht="16" x14ac:dyDescent="0.2"/>
    <row r="689" ht="16" x14ac:dyDescent="0.2"/>
    <row r="690" ht="16" x14ac:dyDescent="0.2"/>
    <row r="691" ht="16" x14ac:dyDescent="0.2"/>
    <row r="692" ht="16" x14ac:dyDescent="0.2"/>
    <row r="693" ht="16" x14ac:dyDescent="0.2"/>
    <row r="694" ht="16" x14ac:dyDescent="0.2"/>
    <row r="695" ht="16" x14ac:dyDescent="0.2"/>
    <row r="696" ht="16" x14ac:dyDescent="0.2"/>
    <row r="697" ht="16" x14ac:dyDescent="0.2"/>
    <row r="698" ht="16" x14ac:dyDescent="0.2"/>
    <row r="699" ht="16" x14ac:dyDescent="0.2"/>
    <row r="700" ht="16" x14ac:dyDescent="0.2"/>
    <row r="701" ht="16" x14ac:dyDescent="0.2"/>
    <row r="702" ht="16" x14ac:dyDescent="0.2"/>
    <row r="703" ht="16" x14ac:dyDescent="0.2"/>
    <row r="704" ht="16" x14ac:dyDescent="0.2"/>
    <row r="705" ht="16" x14ac:dyDescent="0.2"/>
    <row r="706" ht="16" x14ac:dyDescent="0.2"/>
    <row r="707" ht="16" x14ac:dyDescent="0.2"/>
    <row r="708" ht="16" x14ac:dyDescent="0.2"/>
    <row r="709" ht="16" x14ac:dyDescent="0.2"/>
    <row r="710" ht="16" x14ac:dyDescent="0.2"/>
    <row r="711" ht="16" x14ac:dyDescent="0.2"/>
    <row r="712" ht="16" x14ac:dyDescent="0.2"/>
    <row r="713" ht="16" x14ac:dyDescent="0.2"/>
    <row r="714" ht="16" x14ac:dyDescent="0.2"/>
    <row r="715" ht="16" x14ac:dyDescent="0.2"/>
    <row r="716" ht="16" x14ac:dyDescent="0.2"/>
    <row r="717" ht="16" x14ac:dyDescent="0.2"/>
    <row r="718" ht="16" x14ac:dyDescent="0.2"/>
    <row r="719" ht="16" x14ac:dyDescent="0.2"/>
    <row r="720" ht="16" x14ac:dyDescent="0.2"/>
    <row r="721" ht="16" x14ac:dyDescent="0.2"/>
    <row r="722" ht="16" x14ac:dyDescent="0.2"/>
    <row r="723" ht="16" x14ac:dyDescent="0.2"/>
    <row r="724" ht="16" x14ac:dyDescent="0.2"/>
    <row r="725" ht="16" x14ac:dyDescent="0.2"/>
    <row r="726" ht="16" x14ac:dyDescent="0.2"/>
    <row r="727" ht="16" x14ac:dyDescent="0.2"/>
    <row r="728" ht="16" x14ac:dyDescent="0.2"/>
    <row r="729" ht="16" x14ac:dyDescent="0.2"/>
    <row r="730" ht="16" x14ac:dyDescent="0.2"/>
    <row r="731" ht="16" x14ac:dyDescent="0.2"/>
    <row r="732" ht="16" x14ac:dyDescent="0.2"/>
    <row r="733" ht="16" x14ac:dyDescent="0.2"/>
    <row r="734" ht="16" x14ac:dyDescent="0.2"/>
    <row r="735" ht="16" x14ac:dyDescent="0.2"/>
    <row r="736" ht="16" x14ac:dyDescent="0.2"/>
    <row r="737" ht="16" x14ac:dyDescent="0.2"/>
    <row r="738" ht="16" x14ac:dyDescent="0.2"/>
    <row r="739" ht="16" x14ac:dyDescent="0.2"/>
    <row r="740" ht="16" x14ac:dyDescent="0.2"/>
    <row r="741" ht="16" x14ac:dyDescent="0.2"/>
    <row r="742" ht="16" x14ac:dyDescent="0.2"/>
    <row r="743" ht="16" x14ac:dyDescent="0.2"/>
    <row r="744" ht="16" x14ac:dyDescent="0.2"/>
    <row r="745" ht="16" x14ac:dyDescent="0.2"/>
    <row r="746" ht="16" x14ac:dyDescent="0.2"/>
    <row r="747" ht="16" x14ac:dyDescent="0.2"/>
    <row r="748" ht="16" x14ac:dyDescent="0.2"/>
    <row r="749" ht="16" x14ac:dyDescent="0.2"/>
    <row r="750" ht="16" x14ac:dyDescent="0.2"/>
    <row r="751" ht="16" x14ac:dyDescent="0.2"/>
    <row r="752" ht="16" x14ac:dyDescent="0.2"/>
    <row r="753" ht="16" x14ac:dyDescent="0.2"/>
    <row r="754" ht="16" x14ac:dyDescent="0.2"/>
    <row r="755" ht="16" x14ac:dyDescent="0.2"/>
    <row r="756" ht="16" x14ac:dyDescent="0.2"/>
    <row r="757" ht="16" x14ac:dyDescent="0.2"/>
    <row r="758" ht="16" x14ac:dyDescent="0.2"/>
    <row r="759" ht="16" x14ac:dyDescent="0.2"/>
    <row r="760" ht="16" x14ac:dyDescent="0.2"/>
    <row r="761" ht="16" x14ac:dyDescent="0.2"/>
    <row r="762" ht="16" x14ac:dyDescent="0.2"/>
    <row r="763" ht="16" x14ac:dyDescent="0.2"/>
    <row r="764" ht="16" x14ac:dyDescent="0.2"/>
    <row r="765" ht="16" x14ac:dyDescent="0.2"/>
    <row r="766" ht="16" x14ac:dyDescent="0.2"/>
    <row r="767" ht="16" x14ac:dyDescent="0.2"/>
    <row r="768" ht="16" x14ac:dyDescent="0.2"/>
    <row r="769" ht="16" x14ac:dyDescent="0.2"/>
    <row r="770" ht="16" x14ac:dyDescent="0.2"/>
    <row r="771" ht="16" x14ac:dyDescent="0.2"/>
    <row r="772" ht="16" x14ac:dyDescent="0.2"/>
    <row r="773" ht="16" x14ac:dyDescent="0.2"/>
    <row r="774" ht="16" x14ac:dyDescent="0.2"/>
    <row r="775" ht="16" x14ac:dyDescent="0.2"/>
    <row r="776" ht="16" x14ac:dyDescent="0.2"/>
    <row r="777" ht="16" x14ac:dyDescent="0.2"/>
    <row r="778" ht="16" x14ac:dyDescent="0.2"/>
    <row r="779" ht="16" x14ac:dyDescent="0.2"/>
    <row r="780" ht="16" x14ac:dyDescent="0.2"/>
    <row r="781" ht="16" x14ac:dyDescent="0.2"/>
    <row r="782" ht="16" x14ac:dyDescent="0.2"/>
    <row r="783" ht="16" x14ac:dyDescent="0.2"/>
    <row r="784" ht="16" x14ac:dyDescent="0.2"/>
    <row r="785" ht="16" x14ac:dyDescent="0.2"/>
    <row r="786" ht="16" x14ac:dyDescent="0.2"/>
    <row r="787" ht="16" x14ac:dyDescent="0.2"/>
    <row r="788" ht="16" x14ac:dyDescent="0.2"/>
    <row r="789" ht="16" x14ac:dyDescent="0.2"/>
    <row r="790" ht="16" x14ac:dyDescent="0.2"/>
    <row r="791" ht="16" x14ac:dyDescent="0.2"/>
    <row r="792" ht="16" x14ac:dyDescent="0.2"/>
    <row r="793" ht="16" x14ac:dyDescent="0.2"/>
    <row r="794" ht="16" x14ac:dyDescent="0.2"/>
    <row r="795" ht="16" x14ac:dyDescent="0.2"/>
    <row r="796" ht="16" x14ac:dyDescent="0.2"/>
    <row r="797" ht="16" x14ac:dyDescent="0.2"/>
    <row r="798" ht="16" x14ac:dyDescent="0.2"/>
    <row r="799" ht="16" x14ac:dyDescent="0.2"/>
    <row r="800" ht="16" x14ac:dyDescent="0.2"/>
    <row r="801" ht="16" x14ac:dyDescent="0.2"/>
    <row r="802" ht="16" x14ac:dyDescent="0.2"/>
    <row r="803" ht="16" x14ac:dyDescent="0.2"/>
    <row r="804" ht="16" x14ac:dyDescent="0.2"/>
    <row r="805" ht="16" x14ac:dyDescent="0.2"/>
    <row r="806" ht="16" x14ac:dyDescent="0.2"/>
    <row r="807" ht="16" x14ac:dyDescent="0.2"/>
    <row r="808" ht="16" x14ac:dyDescent="0.2"/>
    <row r="809" ht="16" x14ac:dyDescent="0.2"/>
    <row r="810" ht="16" x14ac:dyDescent="0.2"/>
    <row r="811" ht="16" x14ac:dyDescent="0.2"/>
    <row r="812" ht="16" x14ac:dyDescent="0.2"/>
    <row r="813" ht="16" x14ac:dyDescent="0.2"/>
    <row r="814" ht="16" x14ac:dyDescent="0.2"/>
    <row r="815" ht="16" x14ac:dyDescent="0.2"/>
    <row r="816" ht="16" x14ac:dyDescent="0.2"/>
    <row r="817" ht="16" x14ac:dyDescent="0.2"/>
    <row r="818" ht="16" x14ac:dyDescent="0.2"/>
    <row r="819" ht="16" x14ac:dyDescent="0.2"/>
    <row r="820" ht="16" x14ac:dyDescent="0.2"/>
    <row r="821" ht="16" x14ac:dyDescent="0.2"/>
    <row r="822" ht="16" x14ac:dyDescent="0.2"/>
    <row r="823" ht="16" x14ac:dyDescent="0.2"/>
    <row r="824" ht="16" x14ac:dyDescent="0.2"/>
    <row r="825" ht="16" x14ac:dyDescent="0.2"/>
    <row r="826" ht="16" x14ac:dyDescent="0.2"/>
    <row r="827" ht="16" x14ac:dyDescent="0.2"/>
    <row r="828" ht="16" x14ac:dyDescent="0.2"/>
    <row r="829" ht="16" x14ac:dyDescent="0.2"/>
    <row r="830" ht="16" x14ac:dyDescent="0.2"/>
    <row r="831" ht="16" x14ac:dyDescent="0.2"/>
    <row r="832" ht="16" x14ac:dyDescent="0.2"/>
    <row r="833" ht="16" x14ac:dyDescent="0.2"/>
    <row r="834" ht="16" x14ac:dyDescent="0.2"/>
    <row r="835" ht="16" x14ac:dyDescent="0.2"/>
    <row r="836" ht="16" x14ac:dyDescent="0.2"/>
    <row r="837" ht="16" x14ac:dyDescent="0.2"/>
    <row r="838" ht="16" x14ac:dyDescent="0.2"/>
    <row r="839" ht="16" x14ac:dyDescent="0.2"/>
    <row r="840" ht="16" x14ac:dyDescent="0.2"/>
    <row r="841" ht="16" x14ac:dyDescent="0.2"/>
    <row r="842" ht="16" x14ac:dyDescent="0.2"/>
    <row r="843" ht="16" x14ac:dyDescent="0.2"/>
    <row r="844" ht="16" x14ac:dyDescent="0.2"/>
    <row r="845" ht="16" x14ac:dyDescent="0.2"/>
    <row r="846" ht="16" x14ac:dyDescent="0.2"/>
    <row r="847" ht="16" x14ac:dyDescent="0.2"/>
    <row r="848" ht="16" x14ac:dyDescent="0.2"/>
    <row r="849" ht="16" x14ac:dyDescent="0.2"/>
    <row r="850" ht="16" x14ac:dyDescent="0.2"/>
    <row r="851" ht="16" x14ac:dyDescent="0.2"/>
    <row r="852" ht="16" x14ac:dyDescent="0.2"/>
    <row r="853" ht="16" x14ac:dyDescent="0.2"/>
    <row r="854" ht="16" x14ac:dyDescent="0.2"/>
    <row r="855" ht="16" x14ac:dyDescent="0.2"/>
    <row r="856" ht="16" x14ac:dyDescent="0.2"/>
    <row r="857" ht="16" x14ac:dyDescent="0.2"/>
    <row r="858" ht="16" x14ac:dyDescent="0.2"/>
    <row r="859" ht="16" x14ac:dyDescent="0.2"/>
    <row r="860" ht="16" x14ac:dyDescent="0.2"/>
    <row r="861" ht="16" x14ac:dyDescent="0.2"/>
    <row r="862" ht="16" x14ac:dyDescent="0.2"/>
    <row r="863" ht="16" x14ac:dyDescent="0.2"/>
    <row r="864" ht="16" x14ac:dyDescent="0.2"/>
    <row r="865" ht="16" x14ac:dyDescent="0.2"/>
    <row r="866" ht="16" x14ac:dyDescent="0.2"/>
    <row r="867" ht="16" x14ac:dyDescent="0.2"/>
    <row r="868" ht="16" x14ac:dyDescent="0.2"/>
    <row r="869" ht="16" x14ac:dyDescent="0.2"/>
    <row r="870" ht="16" x14ac:dyDescent="0.2"/>
    <row r="871" ht="16" x14ac:dyDescent="0.2"/>
    <row r="872" ht="16" x14ac:dyDescent="0.2"/>
    <row r="873" ht="16" x14ac:dyDescent="0.2"/>
    <row r="874" ht="16" x14ac:dyDescent="0.2"/>
    <row r="875" ht="16" x14ac:dyDescent="0.2"/>
    <row r="876" ht="16" x14ac:dyDescent="0.2"/>
    <row r="877" ht="16" x14ac:dyDescent="0.2"/>
    <row r="878" ht="16" x14ac:dyDescent="0.2"/>
    <row r="879" ht="16" x14ac:dyDescent="0.2"/>
    <row r="880" ht="16" x14ac:dyDescent="0.2"/>
    <row r="881" ht="16" x14ac:dyDescent="0.2"/>
    <row r="882" ht="16" x14ac:dyDescent="0.2"/>
    <row r="883" ht="16" x14ac:dyDescent="0.2"/>
    <row r="884" ht="16" x14ac:dyDescent="0.2"/>
    <row r="885" ht="16" x14ac:dyDescent="0.2"/>
    <row r="886" ht="16" x14ac:dyDescent="0.2"/>
    <row r="887" ht="16" x14ac:dyDescent="0.2"/>
    <row r="888" ht="16" x14ac:dyDescent="0.2"/>
    <row r="889" ht="16" x14ac:dyDescent="0.2"/>
    <row r="890" ht="16" x14ac:dyDescent="0.2"/>
    <row r="891" ht="16" x14ac:dyDescent="0.2"/>
    <row r="892" ht="16" x14ac:dyDescent="0.2"/>
    <row r="893" ht="16" x14ac:dyDescent="0.2"/>
    <row r="894" ht="16" x14ac:dyDescent="0.2"/>
    <row r="895" ht="16" x14ac:dyDescent="0.2"/>
    <row r="896" ht="16" x14ac:dyDescent="0.2"/>
    <row r="897" ht="16" x14ac:dyDescent="0.2"/>
    <row r="898" ht="16" x14ac:dyDescent="0.2"/>
    <row r="899" ht="16" x14ac:dyDescent="0.2"/>
    <row r="900" ht="16" x14ac:dyDescent="0.2"/>
    <row r="901" ht="16" x14ac:dyDescent="0.2"/>
    <row r="902" ht="16" x14ac:dyDescent="0.2"/>
    <row r="903" ht="16" x14ac:dyDescent="0.2"/>
    <row r="904" ht="16" x14ac:dyDescent="0.2"/>
    <row r="905" ht="16" x14ac:dyDescent="0.2"/>
    <row r="906" ht="16" x14ac:dyDescent="0.2"/>
    <row r="907" ht="16" x14ac:dyDescent="0.2"/>
    <row r="908" ht="16" x14ac:dyDescent="0.2"/>
    <row r="909" ht="16" x14ac:dyDescent="0.2"/>
    <row r="910" ht="16" x14ac:dyDescent="0.2"/>
    <row r="911" ht="16" x14ac:dyDescent="0.2"/>
    <row r="912" ht="16" x14ac:dyDescent="0.2"/>
    <row r="913" ht="16" x14ac:dyDescent="0.2"/>
    <row r="914" ht="16" x14ac:dyDescent="0.2"/>
    <row r="915" ht="16" x14ac:dyDescent="0.2"/>
    <row r="916" ht="16" x14ac:dyDescent="0.2"/>
    <row r="917" ht="16" x14ac:dyDescent="0.2"/>
    <row r="918" ht="16" x14ac:dyDescent="0.2"/>
    <row r="919" ht="16" x14ac:dyDescent="0.2"/>
    <row r="920" ht="16" x14ac:dyDescent="0.2"/>
    <row r="921" ht="16" x14ac:dyDescent="0.2"/>
    <row r="922" ht="16" x14ac:dyDescent="0.2"/>
    <row r="923" ht="16" x14ac:dyDescent="0.2"/>
    <row r="924" ht="16" x14ac:dyDescent="0.2"/>
    <row r="925" ht="16" x14ac:dyDescent="0.2"/>
    <row r="926" ht="16" x14ac:dyDescent="0.2"/>
    <row r="927" ht="16" x14ac:dyDescent="0.2"/>
    <row r="928" ht="16" x14ac:dyDescent="0.2"/>
    <row r="929" ht="16" x14ac:dyDescent="0.2"/>
    <row r="930" ht="16" x14ac:dyDescent="0.2"/>
    <row r="931" ht="16" x14ac:dyDescent="0.2"/>
    <row r="932" ht="16" x14ac:dyDescent="0.2"/>
    <row r="933" ht="16" x14ac:dyDescent="0.2"/>
    <row r="934" ht="16" x14ac:dyDescent="0.2"/>
    <row r="935" ht="16" x14ac:dyDescent="0.2"/>
    <row r="936" ht="16" x14ac:dyDescent="0.2"/>
    <row r="937" ht="16" x14ac:dyDescent="0.2"/>
    <row r="938" ht="16" x14ac:dyDescent="0.2"/>
    <row r="939" ht="16" x14ac:dyDescent="0.2"/>
    <row r="940" ht="16" x14ac:dyDescent="0.2"/>
    <row r="941" ht="16" x14ac:dyDescent="0.2"/>
    <row r="942" ht="16" x14ac:dyDescent="0.2"/>
    <row r="943" ht="16" x14ac:dyDescent="0.2"/>
    <row r="944" ht="16" x14ac:dyDescent="0.2"/>
    <row r="945" ht="16" x14ac:dyDescent="0.2"/>
    <row r="946" ht="16" x14ac:dyDescent="0.2"/>
    <row r="947" ht="16" x14ac:dyDescent="0.2"/>
    <row r="948" ht="16" x14ac:dyDescent="0.2"/>
    <row r="949" ht="16" x14ac:dyDescent="0.2"/>
    <row r="950" ht="16" x14ac:dyDescent="0.2"/>
    <row r="951" ht="16" x14ac:dyDescent="0.2"/>
    <row r="952" ht="16" x14ac:dyDescent="0.2"/>
    <row r="953" ht="16" x14ac:dyDescent="0.2"/>
    <row r="954" ht="16" x14ac:dyDescent="0.2"/>
    <row r="955" ht="16" x14ac:dyDescent="0.2"/>
    <row r="956" ht="16" x14ac:dyDescent="0.2"/>
    <row r="957" ht="16" x14ac:dyDescent="0.2"/>
    <row r="958" ht="16" x14ac:dyDescent="0.2"/>
    <row r="959" ht="16" x14ac:dyDescent="0.2"/>
    <row r="960" ht="16" x14ac:dyDescent="0.2"/>
    <row r="961" ht="16" x14ac:dyDescent="0.2"/>
    <row r="962" ht="16" x14ac:dyDescent="0.2"/>
    <row r="963" ht="16" x14ac:dyDescent="0.2"/>
    <row r="964" ht="16" x14ac:dyDescent="0.2"/>
    <row r="965" ht="16" x14ac:dyDescent="0.2"/>
    <row r="966" ht="16" x14ac:dyDescent="0.2"/>
    <row r="967" ht="16" x14ac:dyDescent="0.2"/>
    <row r="968" ht="16" x14ac:dyDescent="0.2"/>
    <row r="969" ht="16" x14ac:dyDescent="0.2"/>
    <row r="970" ht="16" x14ac:dyDescent="0.2"/>
    <row r="971" ht="16" x14ac:dyDescent="0.2"/>
    <row r="972" ht="16" x14ac:dyDescent="0.2"/>
    <row r="973" ht="16" x14ac:dyDescent="0.2"/>
    <row r="974" ht="16" x14ac:dyDescent="0.2"/>
    <row r="975" ht="16" x14ac:dyDescent="0.2"/>
    <row r="976" ht="16" x14ac:dyDescent="0.2"/>
    <row r="977" ht="16" x14ac:dyDescent="0.2"/>
    <row r="978" ht="16" x14ac:dyDescent="0.2"/>
    <row r="979" ht="16" x14ac:dyDescent="0.2"/>
    <row r="980" ht="16" x14ac:dyDescent="0.2"/>
    <row r="981" ht="16" x14ac:dyDescent="0.2"/>
    <row r="982" ht="16" x14ac:dyDescent="0.2"/>
    <row r="983" ht="16" x14ac:dyDescent="0.2"/>
    <row r="984" ht="16" x14ac:dyDescent="0.2"/>
    <row r="985" ht="16" x14ac:dyDescent="0.2"/>
    <row r="986" ht="16" x14ac:dyDescent="0.2"/>
    <row r="987" ht="16" x14ac:dyDescent="0.2"/>
    <row r="988" ht="16" x14ac:dyDescent="0.2"/>
    <row r="989" ht="16" x14ac:dyDescent="0.2"/>
    <row r="990" ht="16" x14ac:dyDescent="0.2"/>
    <row r="991" ht="16" x14ac:dyDescent="0.2"/>
    <row r="992" ht="16" x14ac:dyDescent="0.2"/>
    <row r="993" ht="16" x14ac:dyDescent="0.2"/>
    <row r="994" ht="16" x14ac:dyDescent="0.2"/>
    <row r="995" ht="16" x14ac:dyDescent="0.2"/>
    <row r="996" ht="16" x14ac:dyDescent="0.2"/>
    <row r="997" ht="16" x14ac:dyDescent="0.2"/>
    <row r="998" ht="16" x14ac:dyDescent="0.2"/>
    <row r="999" ht="16" x14ac:dyDescent="0.2"/>
    <row r="1000" ht="16" x14ac:dyDescent="0.2"/>
    <row r="1001" ht="16" x14ac:dyDescent="0.2"/>
    <row r="1002" ht="16" x14ac:dyDescent="0.2"/>
    <row r="1003" ht="16" x14ac:dyDescent="0.2"/>
    <row r="1004" ht="16" x14ac:dyDescent="0.2"/>
    <row r="1005" ht="16" x14ac:dyDescent="0.2"/>
    <row r="1006" ht="16" x14ac:dyDescent="0.2"/>
    <row r="1007" ht="16" x14ac:dyDescent="0.2"/>
    <row r="1008" ht="16" x14ac:dyDescent="0.2"/>
    <row r="1009" ht="16" x14ac:dyDescent="0.2"/>
    <row r="1010" ht="16" x14ac:dyDescent="0.2"/>
    <row r="1011" ht="16" x14ac:dyDescent="0.2"/>
    <row r="1012" ht="16" x14ac:dyDescent="0.2"/>
    <row r="1013" ht="16" x14ac:dyDescent="0.2"/>
    <row r="1014" ht="16" x14ac:dyDescent="0.2"/>
    <row r="1015" ht="16" x14ac:dyDescent="0.2"/>
    <row r="1016" ht="16" x14ac:dyDescent="0.2"/>
    <row r="1017" ht="16" x14ac:dyDescent="0.2"/>
    <row r="1018" ht="16" x14ac:dyDescent="0.2"/>
    <row r="1019" ht="16" x14ac:dyDescent="0.2"/>
    <row r="1020" ht="16" x14ac:dyDescent="0.2"/>
    <row r="1021" ht="16" x14ac:dyDescent="0.2"/>
    <row r="1022" ht="16" x14ac:dyDescent="0.2"/>
    <row r="1023" ht="16" x14ac:dyDescent="0.2"/>
    <row r="1024" ht="16" x14ac:dyDescent="0.2"/>
    <row r="1025" ht="16" x14ac:dyDescent="0.2"/>
    <row r="1026" ht="16" x14ac:dyDescent="0.2"/>
    <row r="1027" ht="16" x14ac:dyDescent="0.2"/>
    <row r="1028" ht="16" x14ac:dyDescent="0.2"/>
    <row r="1029" ht="16" x14ac:dyDescent="0.2"/>
    <row r="1030" ht="16" x14ac:dyDescent="0.2"/>
    <row r="1031" ht="16" x14ac:dyDescent="0.2"/>
    <row r="1032" ht="16" x14ac:dyDescent="0.2"/>
    <row r="1033" ht="16" x14ac:dyDescent="0.2"/>
    <row r="1034" ht="16" x14ac:dyDescent="0.2"/>
    <row r="1035" ht="16" x14ac:dyDescent="0.2"/>
    <row r="1036" ht="16" x14ac:dyDescent="0.2"/>
    <row r="1037" ht="16" x14ac:dyDescent="0.2"/>
    <row r="1038" ht="16" x14ac:dyDescent="0.2"/>
    <row r="1039" ht="16" x14ac:dyDescent="0.2"/>
    <row r="1040" ht="16" x14ac:dyDescent="0.2"/>
    <row r="1041" ht="16" x14ac:dyDescent="0.2"/>
    <row r="1042" ht="16" x14ac:dyDescent="0.2"/>
    <row r="1043" ht="16" x14ac:dyDescent="0.2"/>
    <row r="1044" ht="16" x14ac:dyDescent="0.2"/>
    <row r="1045" ht="16" x14ac:dyDescent="0.2"/>
    <row r="1046" ht="16" x14ac:dyDescent="0.2"/>
    <row r="1047" ht="16" x14ac:dyDescent="0.2"/>
    <row r="1048" ht="16" x14ac:dyDescent="0.2"/>
    <row r="1049" ht="16" x14ac:dyDescent="0.2"/>
    <row r="1050" ht="16" x14ac:dyDescent="0.2"/>
    <row r="1051" ht="16" x14ac:dyDescent="0.2"/>
    <row r="1052" ht="16" x14ac:dyDescent="0.2"/>
    <row r="1053" ht="16" x14ac:dyDescent="0.2"/>
    <row r="1054" ht="16" x14ac:dyDescent="0.2"/>
    <row r="1055" ht="16" x14ac:dyDescent="0.2"/>
    <row r="1056" ht="16" x14ac:dyDescent="0.2"/>
    <row r="1057" ht="16" x14ac:dyDescent="0.2"/>
    <row r="1058" ht="16" x14ac:dyDescent="0.2"/>
    <row r="1059" ht="16" x14ac:dyDescent="0.2"/>
    <row r="1060" ht="16" x14ac:dyDescent="0.2"/>
    <row r="1061" ht="16" x14ac:dyDescent="0.2"/>
    <row r="1062" ht="16" x14ac:dyDescent="0.2"/>
    <row r="1063" ht="16" x14ac:dyDescent="0.2"/>
    <row r="1064" ht="16" x14ac:dyDescent="0.2"/>
    <row r="1065" ht="16" x14ac:dyDescent="0.2"/>
    <row r="1066" ht="16" x14ac:dyDescent="0.2"/>
    <row r="1067" ht="16" x14ac:dyDescent="0.2"/>
    <row r="1068" ht="16" x14ac:dyDescent="0.2"/>
    <row r="1069" ht="16" x14ac:dyDescent="0.2"/>
    <row r="1070" ht="16" x14ac:dyDescent="0.2"/>
    <row r="1071" ht="16" x14ac:dyDescent="0.2"/>
    <row r="1072" ht="16" x14ac:dyDescent="0.2"/>
    <row r="1073" ht="16" x14ac:dyDescent="0.2"/>
    <row r="1074" ht="16" x14ac:dyDescent="0.2"/>
    <row r="1075" ht="16" x14ac:dyDescent="0.2"/>
    <row r="1076" ht="16" x14ac:dyDescent="0.2"/>
    <row r="1077" ht="16" x14ac:dyDescent="0.2"/>
    <row r="1078" ht="16" x14ac:dyDescent="0.2"/>
    <row r="1079" ht="16" x14ac:dyDescent="0.2"/>
    <row r="1080" ht="16" x14ac:dyDescent="0.2"/>
    <row r="1081" ht="16" x14ac:dyDescent="0.2"/>
    <row r="1082" ht="16" x14ac:dyDescent="0.2"/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E1001"/>
  <sheetViews>
    <sheetView workbookViewId="0">
      <selection activeCell="F32" sqref="F32"/>
    </sheetView>
  </sheetViews>
  <sheetFormatPr baseColWidth="10" defaultColWidth="14.5" defaultRowHeight="15.75" customHeight="1" x14ac:dyDescent="0.2"/>
  <cols>
    <col min="1" max="16384" width="14.5" style="53"/>
  </cols>
  <sheetData>
    <row r="1" spans="1:5" s="56" customFormat="1" ht="30" customHeight="1" x14ac:dyDescent="0.2">
      <c r="A1" s="57" t="s">
        <v>85</v>
      </c>
      <c r="B1" s="57" t="s">
        <v>93</v>
      </c>
      <c r="C1" s="57" t="s">
        <v>126</v>
      </c>
      <c r="D1" s="57" t="s">
        <v>127</v>
      </c>
      <c r="E1" s="57"/>
    </row>
    <row r="2" spans="1:5" ht="15.75" customHeight="1" x14ac:dyDescent="0.2">
      <c r="A2" s="2" t="s">
        <v>13</v>
      </c>
      <c r="B2" s="2" t="s">
        <v>94</v>
      </c>
      <c r="C2" s="9">
        <v>1.423</v>
      </c>
      <c r="D2" s="9">
        <f>C2*100/C$23</f>
        <v>2.8460000000000001</v>
      </c>
    </row>
    <row r="3" spans="1:5" ht="15.75" customHeight="1" x14ac:dyDescent="0.2">
      <c r="A3" s="2" t="s">
        <v>11</v>
      </c>
      <c r="B3" s="2" t="s">
        <v>95</v>
      </c>
      <c r="C3" s="9">
        <v>2.1659999999999999</v>
      </c>
      <c r="D3" s="9">
        <f t="shared" ref="D3:D21" si="0">C3*100/C$23</f>
        <v>4.3319999999999999</v>
      </c>
    </row>
    <row r="4" spans="1:5" ht="15.75" customHeight="1" x14ac:dyDescent="0.2">
      <c r="A4" s="2" t="s">
        <v>96</v>
      </c>
      <c r="B4" s="2" t="s">
        <v>97</v>
      </c>
      <c r="C4" s="9"/>
      <c r="D4" s="9"/>
    </row>
    <row r="5" spans="1:5" ht="15.75" customHeight="1" x14ac:dyDescent="0.2">
      <c r="A5" s="9" t="s">
        <v>14</v>
      </c>
      <c r="B5" s="2" t="s">
        <v>98</v>
      </c>
      <c r="C5" s="9">
        <v>5.1929999999999996</v>
      </c>
      <c r="D5" s="9">
        <f t="shared" si="0"/>
        <v>10.385999999999999</v>
      </c>
    </row>
    <row r="6" spans="1:5" ht="15.75" customHeight="1" x14ac:dyDescent="0.2">
      <c r="A6" s="2" t="s">
        <v>15</v>
      </c>
      <c r="B6" s="2" t="s">
        <v>99</v>
      </c>
      <c r="C6" s="9">
        <v>4.2000000000000003E-2</v>
      </c>
      <c r="D6" s="9">
        <f t="shared" si="0"/>
        <v>8.4000000000000005E-2</v>
      </c>
    </row>
    <row r="7" spans="1:5" ht="15.75" customHeight="1" x14ac:dyDescent="0.2">
      <c r="A7" s="9" t="s">
        <v>17</v>
      </c>
      <c r="B7" s="2" t="s">
        <v>100</v>
      </c>
      <c r="C7" s="9">
        <v>6.8769999999999998</v>
      </c>
      <c r="D7" s="9">
        <f t="shared" si="0"/>
        <v>13.753999999999998</v>
      </c>
    </row>
    <row r="8" spans="1:5" ht="15.75" customHeight="1" x14ac:dyDescent="0.2">
      <c r="A8" s="2" t="s">
        <v>101</v>
      </c>
      <c r="B8" s="2" t="s">
        <v>102</v>
      </c>
      <c r="C8" s="9"/>
      <c r="D8" s="9"/>
    </row>
    <row r="9" spans="1:5" ht="15.75" customHeight="1" x14ac:dyDescent="0.2">
      <c r="A9" s="2" t="s">
        <v>33</v>
      </c>
      <c r="B9" s="2" t="s">
        <v>103</v>
      </c>
      <c r="C9" s="9">
        <v>1.1970000000000001</v>
      </c>
      <c r="D9" s="9">
        <f t="shared" si="0"/>
        <v>2.3940000000000001</v>
      </c>
    </row>
    <row r="10" spans="1:5" ht="15.75" customHeight="1" x14ac:dyDescent="0.2">
      <c r="A10" s="2" t="s">
        <v>12</v>
      </c>
      <c r="B10" s="2" t="s">
        <v>104</v>
      </c>
      <c r="C10" s="9">
        <v>1.1120000000000001</v>
      </c>
      <c r="D10" s="9">
        <f t="shared" si="0"/>
        <v>2.2240000000000002</v>
      </c>
    </row>
    <row r="11" spans="1:5" ht="15.75" customHeight="1" x14ac:dyDescent="0.2">
      <c r="A11" s="2" t="s">
        <v>3</v>
      </c>
      <c r="B11" s="2" t="s">
        <v>105</v>
      </c>
      <c r="C11" s="9">
        <v>1.774</v>
      </c>
      <c r="D11" s="9">
        <f t="shared" si="0"/>
        <v>3.548</v>
      </c>
    </row>
    <row r="12" spans="1:5" ht="15.75" customHeight="1" x14ac:dyDescent="0.2">
      <c r="A12" s="2" t="s">
        <v>4</v>
      </c>
      <c r="B12" s="2" t="s">
        <v>106</v>
      </c>
      <c r="C12" s="9">
        <v>3.456</v>
      </c>
      <c r="D12" s="9">
        <f t="shared" si="0"/>
        <v>6.9120000000000008</v>
      </c>
    </row>
    <row r="13" spans="1:5" ht="15.75" customHeight="1" x14ac:dyDescent="0.2">
      <c r="A13" s="2" t="s">
        <v>5</v>
      </c>
      <c r="B13" s="2" t="s">
        <v>107</v>
      </c>
      <c r="C13" s="9">
        <v>3.234</v>
      </c>
      <c r="D13" s="9">
        <f t="shared" si="0"/>
        <v>6.468</v>
      </c>
    </row>
    <row r="14" spans="1:5" ht="15.75" customHeight="1" x14ac:dyDescent="0.2">
      <c r="A14" s="2" t="s">
        <v>6</v>
      </c>
      <c r="B14" s="2" t="s">
        <v>108</v>
      </c>
      <c r="C14" s="9">
        <v>0.42899999999999999</v>
      </c>
      <c r="D14" s="9">
        <f t="shared" si="0"/>
        <v>0.85799999999999998</v>
      </c>
    </row>
    <row r="15" spans="1:5" ht="15.75" customHeight="1" x14ac:dyDescent="0.2">
      <c r="A15" s="2" t="s">
        <v>7</v>
      </c>
      <c r="B15" s="2" t="s">
        <v>109</v>
      </c>
      <c r="C15" s="9">
        <v>2.3610000000000002</v>
      </c>
      <c r="D15" s="9">
        <f t="shared" si="0"/>
        <v>4.7220000000000004</v>
      </c>
    </row>
    <row r="16" spans="1:5" ht="15.75" customHeight="1" x14ac:dyDescent="0.2">
      <c r="A16" s="2" t="s">
        <v>61</v>
      </c>
      <c r="B16" s="2" t="s">
        <v>110</v>
      </c>
      <c r="C16" s="9">
        <v>1.381</v>
      </c>
      <c r="D16" s="9">
        <f t="shared" si="0"/>
        <v>2.762</v>
      </c>
    </row>
    <row r="17" spans="1:4" ht="15.75" customHeight="1" x14ac:dyDescent="0.2">
      <c r="A17" s="2" t="s">
        <v>81</v>
      </c>
      <c r="B17" s="2" t="s">
        <v>111</v>
      </c>
      <c r="C17" s="9">
        <v>2.2959999999999998</v>
      </c>
      <c r="D17" s="9">
        <f t="shared" si="0"/>
        <v>4.5919999999999996</v>
      </c>
    </row>
    <row r="18" spans="1:4" ht="15.75" customHeight="1" x14ac:dyDescent="0.2">
      <c r="A18" s="2" t="s">
        <v>8</v>
      </c>
      <c r="B18" s="2" t="s">
        <v>112</v>
      </c>
      <c r="C18" s="9">
        <v>1.4279999999999999</v>
      </c>
      <c r="D18" s="9">
        <f t="shared" si="0"/>
        <v>2.8559999999999999</v>
      </c>
    </row>
    <row r="19" spans="1:4" ht="15.75" customHeight="1" x14ac:dyDescent="0.2">
      <c r="A19" s="2" t="s">
        <v>9</v>
      </c>
      <c r="B19" s="2" t="s">
        <v>113</v>
      </c>
      <c r="C19" s="9"/>
      <c r="D19" s="9"/>
    </row>
    <row r="20" spans="1:4" ht="15.75" customHeight="1" x14ac:dyDescent="0.2">
      <c r="A20" s="2" t="s">
        <v>82</v>
      </c>
      <c r="B20" s="2" t="s">
        <v>114</v>
      </c>
      <c r="C20" s="9">
        <v>1.3540000000000001</v>
      </c>
      <c r="D20" s="9">
        <f t="shared" si="0"/>
        <v>2.7080000000000002</v>
      </c>
    </row>
    <row r="21" spans="1:4" ht="15.75" customHeight="1" x14ac:dyDescent="0.2">
      <c r="A21" s="2" t="s">
        <v>10</v>
      </c>
      <c r="B21" s="2" t="s">
        <v>115</v>
      </c>
      <c r="C21" s="9">
        <v>1.9790000000000001</v>
      </c>
      <c r="D21" s="9">
        <f t="shared" si="0"/>
        <v>3.9580000000000002</v>
      </c>
    </row>
    <row r="22" spans="1:4" ht="15.75" customHeight="1" x14ac:dyDescent="0.2">
      <c r="A22" s="9" t="s">
        <v>146</v>
      </c>
      <c r="B22" s="9"/>
      <c r="C22" s="9">
        <f>SUM(C2:C21)</f>
        <v>37.701999999999991</v>
      </c>
      <c r="D22" s="9"/>
    </row>
    <row r="23" spans="1:4" ht="15.75" customHeight="1" x14ac:dyDescent="0.2">
      <c r="A23" s="9" t="s">
        <v>147</v>
      </c>
      <c r="B23" s="9"/>
      <c r="C23" s="9">
        <v>50</v>
      </c>
      <c r="D23" s="9"/>
    </row>
    <row r="24" spans="1:4" ht="15.75" customHeight="1" x14ac:dyDescent="0.2">
      <c r="A24" s="9"/>
      <c r="B24" s="9"/>
      <c r="C24" s="9"/>
      <c r="D24" s="9"/>
    </row>
    <row r="52" ht="16" x14ac:dyDescent="0.2"/>
    <row r="53" ht="16" x14ac:dyDescent="0.2"/>
    <row r="54" ht="16" x14ac:dyDescent="0.2"/>
    <row r="55" ht="16" x14ac:dyDescent="0.2"/>
    <row r="56" ht="16" x14ac:dyDescent="0.2"/>
    <row r="57" ht="16" x14ac:dyDescent="0.2"/>
    <row r="58" ht="16" x14ac:dyDescent="0.2"/>
    <row r="59" ht="16" x14ac:dyDescent="0.2"/>
    <row r="60" ht="16" x14ac:dyDescent="0.2"/>
    <row r="61" ht="16" x14ac:dyDescent="0.2"/>
    <row r="62" ht="16" x14ac:dyDescent="0.2"/>
    <row r="63" ht="16" x14ac:dyDescent="0.2"/>
    <row r="64" ht="16" x14ac:dyDescent="0.2"/>
    <row r="65" ht="16" x14ac:dyDescent="0.2"/>
    <row r="66" ht="16" x14ac:dyDescent="0.2"/>
    <row r="67" ht="16" x14ac:dyDescent="0.2"/>
    <row r="68" ht="16" x14ac:dyDescent="0.2"/>
    <row r="69" ht="16" x14ac:dyDescent="0.2"/>
    <row r="70" ht="16" x14ac:dyDescent="0.2"/>
    <row r="71" ht="16" x14ac:dyDescent="0.2"/>
    <row r="72" ht="16" x14ac:dyDescent="0.2"/>
    <row r="73" ht="16" x14ac:dyDescent="0.2"/>
    <row r="74" ht="16" x14ac:dyDescent="0.2"/>
    <row r="75" ht="16" x14ac:dyDescent="0.2"/>
    <row r="76" ht="16" x14ac:dyDescent="0.2"/>
    <row r="77" ht="16" x14ac:dyDescent="0.2"/>
    <row r="78" ht="16" x14ac:dyDescent="0.2"/>
    <row r="79" ht="16" x14ac:dyDescent="0.2"/>
    <row r="80" ht="16" x14ac:dyDescent="0.2"/>
    <row r="81" ht="16" x14ac:dyDescent="0.2"/>
    <row r="82" ht="16" x14ac:dyDescent="0.2"/>
    <row r="83" ht="16" x14ac:dyDescent="0.2"/>
    <row r="84" ht="16" x14ac:dyDescent="0.2"/>
    <row r="85" ht="16" x14ac:dyDescent="0.2"/>
    <row r="86" ht="16" x14ac:dyDescent="0.2"/>
    <row r="87" ht="16" x14ac:dyDescent="0.2"/>
    <row r="88" ht="16" x14ac:dyDescent="0.2"/>
    <row r="89" ht="16" x14ac:dyDescent="0.2"/>
    <row r="90" ht="16" x14ac:dyDescent="0.2"/>
    <row r="91" ht="16" x14ac:dyDescent="0.2"/>
    <row r="92" ht="16" x14ac:dyDescent="0.2"/>
    <row r="93" ht="16" x14ac:dyDescent="0.2"/>
    <row r="94" ht="16" x14ac:dyDescent="0.2"/>
    <row r="95" ht="16" x14ac:dyDescent="0.2"/>
    <row r="96" ht="16" x14ac:dyDescent="0.2"/>
    <row r="97" ht="16" x14ac:dyDescent="0.2"/>
    <row r="98" ht="16" x14ac:dyDescent="0.2"/>
    <row r="99" ht="16" x14ac:dyDescent="0.2"/>
    <row r="100" ht="16" x14ac:dyDescent="0.2"/>
    <row r="101" ht="16" x14ac:dyDescent="0.2"/>
    <row r="102" ht="16" x14ac:dyDescent="0.2"/>
    <row r="103" ht="16" x14ac:dyDescent="0.2"/>
    <row r="104" ht="16" x14ac:dyDescent="0.2"/>
    <row r="105" ht="16" x14ac:dyDescent="0.2"/>
    <row r="106" ht="16" x14ac:dyDescent="0.2"/>
    <row r="107" ht="16" x14ac:dyDescent="0.2"/>
    <row r="108" ht="16" x14ac:dyDescent="0.2"/>
    <row r="109" ht="16" x14ac:dyDescent="0.2"/>
    <row r="110" ht="16" x14ac:dyDescent="0.2"/>
    <row r="111" ht="16" x14ac:dyDescent="0.2"/>
    <row r="112" ht="16" x14ac:dyDescent="0.2"/>
    <row r="113" ht="16" x14ac:dyDescent="0.2"/>
    <row r="114" ht="16" x14ac:dyDescent="0.2"/>
    <row r="115" ht="16" x14ac:dyDescent="0.2"/>
    <row r="116" ht="16" x14ac:dyDescent="0.2"/>
    <row r="117" ht="16" x14ac:dyDescent="0.2"/>
    <row r="118" ht="16" x14ac:dyDescent="0.2"/>
    <row r="119" ht="16" x14ac:dyDescent="0.2"/>
    <row r="120" ht="16" x14ac:dyDescent="0.2"/>
    <row r="121" ht="16" x14ac:dyDescent="0.2"/>
    <row r="122" ht="16" x14ac:dyDescent="0.2"/>
    <row r="123" ht="16" x14ac:dyDescent="0.2"/>
    <row r="124" ht="16" x14ac:dyDescent="0.2"/>
    <row r="125" ht="16" x14ac:dyDescent="0.2"/>
    <row r="126" ht="16" x14ac:dyDescent="0.2"/>
    <row r="127" ht="16" x14ac:dyDescent="0.2"/>
    <row r="128" ht="16" x14ac:dyDescent="0.2"/>
    <row r="129" ht="16" x14ac:dyDescent="0.2"/>
    <row r="130" ht="16" x14ac:dyDescent="0.2"/>
    <row r="131" ht="16" x14ac:dyDescent="0.2"/>
    <row r="132" ht="16" x14ac:dyDescent="0.2"/>
    <row r="133" ht="16" x14ac:dyDescent="0.2"/>
    <row r="134" ht="16" x14ac:dyDescent="0.2"/>
    <row r="135" ht="16" x14ac:dyDescent="0.2"/>
    <row r="136" ht="16" x14ac:dyDescent="0.2"/>
    <row r="137" ht="16" x14ac:dyDescent="0.2"/>
    <row r="138" ht="16" x14ac:dyDescent="0.2"/>
    <row r="139" ht="16" x14ac:dyDescent="0.2"/>
    <row r="140" ht="16" x14ac:dyDescent="0.2"/>
    <row r="141" ht="16" x14ac:dyDescent="0.2"/>
    <row r="142" ht="16" x14ac:dyDescent="0.2"/>
    <row r="143" ht="16" x14ac:dyDescent="0.2"/>
    <row r="144" ht="16" x14ac:dyDescent="0.2"/>
    <row r="145" ht="16" x14ac:dyDescent="0.2"/>
    <row r="146" ht="16" x14ac:dyDescent="0.2"/>
    <row r="147" ht="16" x14ac:dyDescent="0.2"/>
    <row r="148" ht="16" x14ac:dyDescent="0.2"/>
    <row r="149" ht="16" x14ac:dyDescent="0.2"/>
    <row r="150" ht="16" x14ac:dyDescent="0.2"/>
    <row r="151" ht="16" x14ac:dyDescent="0.2"/>
    <row r="152" ht="16" x14ac:dyDescent="0.2"/>
    <row r="153" ht="16" x14ac:dyDescent="0.2"/>
    <row r="154" ht="16" x14ac:dyDescent="0.2"/>
    <row r="155" ht="16" x14ac:dyDescent="0.2"/>
    <row r="156" ht="16" x14ac:dyDescent="0.2"/>
    <row r="157" ht="16" x14ac:dyDescent="0.2"/>
    <row r="158" ht="16" x14ac:dyDescent="0.2"/>
    <row r="159" ht="16" x14ac:dyDescent="0.2"/>
    <row r="160" ht="16" x14ac:dyDescent="0.2"/>
    <row r="161" ht="16" x14ac:dyDescent="0.2"/>
    <row r="162" ht="16" x14ac:dyDescent="0.2"/>
    <row r="163" ht="16" x14ac:dyDescent="0.2"/>
    <row r="164" ht="16" x14ac:dyDescent="0.2"/>
    <row r="165" ht="16" x14ac:dyDescent="0.2"/>
    <row r="166" ht="16" x14ac:dyDescent="0.2"/>
    <row r="167" ht="16" x14ac:dyDescent="0.2"/>
    <row r="168" ht="16" x14ac:dyDescent="0.2"/>
    <row r="169" ht="16" x14ac:dyDescent="0.2"/>
    <row r="170" ht="16" x14ac:dyDescent="0.2"/>
    <row r="171" ht="16" x14ac:dyDescent="0.2"/>
    <row r="172" ht="16" x14ac:dyDescent="0.2"/>
    <row r="173" ht="16" x14ac:dyDescent="0.2"/>
    <row r="174" ht="16" x14ac:dyDescent="0.2"/>
    <row r="175" ht="16" x14ac:dyDescent="0.2"/>
    <row r="176" ht="16" x14ac:dyDescent="0.2"/>
    <row r="177" ht="16" x14ac:dyDescent="0.2"/>
    <row r="178" ht="16" x14ac:dyDescent="0.2"/>
    <row r="179" ht="16" x14ac:dyDescent="0.2"/>
    <row r="180" ht="16" x14ac:dyDescent="0.2"/>
    <row r="181" ht="16" x14ac:dyDescent="0.2"/>
    <row r="182" ht="16" x14ac:dyDescent="0.2"/>
    <row r="183" ht="16" x14ac:dyDescent="0.2"/>
    <row r="184" ht="16" x14ac:dyDescent="0.2"/>
    <row r="185" ht="16" x14ac:dyDescent="0.2"/>
    <row r="186" ht="16" x14ac:dyDescent="0.2"/>
    <row r="187" ht="16" x14ac:dyDescent="0.2"/>
    <row r="188" ht="16" x14ac:dyDescent="0.2"/>
    <row r="189" ht="16" x14ac:dyDescent="0.2"/>
    <row r="190" ht="16" x14ac:dyDescent="0.2"/>
    <row r="191" ht="16" x14ac:dyDescent="0.2"/>
    <row r="192" ht="16" x14ac:dyDescent="0.2"/>
    <row r="193" ht="16" x14ac:dyDescent="0.2"/>
    <row r="194" ht="16" x14ac:dyDescent="0.2"/>
    <row r="195" ht="16" x14ac:dyDescent="0.2"/>
    <row r="196" ht="16" x14ac:dyDescent="0.2"/>
    <row r="197" ht="16" x14ac:dyDescent="0.2"/>
    <row r="198" ht="16" x14ac:dyDescent="0.2"/>
    <row r="199" ht="16" x14ac:dyDescent="0.2"/>
    <row r="200" ht="16" x14ac:dyDescent="0.2"/>
    <row r="201" ht="16" x14ac:dyDescent="0.2"/>
    <row r="202" ht="16" x14ac:dyDescent="0.2"/>
    <row r="203" ht="16" x14ac:dyDescent="0.2"/>
    <row r="204" ht="16" x14ac:dyDescent="0.2"/>
    <row r="205" ht="16" x14ac:dyDescent="0.2"/>
    <row r="206" ht="16" x14ac:dyDescent="0.2"/>
    <row r="207" ht="16" x14ac:dyDescent="0.2"/>
    <row r="208" ht="16" x14ac:dyDescent="0.2"/>
    <row r="209" ht="16" x14ac:dyDescent="0.2"/>
    <row r="210" ht="16" x14ac:dyDescent="0.2"/>
    <row r="211" ht="16" x14ac:dyDescent="0.2"/>
    <row r="212" ht="16" x14ac:dyDescent="0.2"/>
    <row r="213" ht="16" x14ac:dyDescent="0.2"/>
    <row r="214" ht="16" x14ac:dyDescent="0.2"/>
    <row r="215" ht="16" x14ac:dyDescent="0.2"/>
    <row r="216" ht="16" x14ac:dyDescent="0.2"/>
    <row r="217" ht="16" x14ac:dyDescent="0.2"/>
    <row r="218" ht="16" x14ac:dyDescent="0.2"/>
    <row r="219" ht="16" x14ac:dyDescent="0.2"/>
    <row r="220" ht="16" x14ac:dyDescent="0.2"/>
    <row r="221" ht="16" x14ac:dyDescent="0.2"/>
    <row r="222" ht="16" x14ac:dyDescent="0.2"/>
    <row r="223" ht="16" x14ac:dyDescent="0.2"/>
    <row r="224" ht="16" x14ac:dyDescent="0.2"/>
    <row r="225" ht="16" x14ac:dyDescent="0.2"/>
    <row r="226" ht="16" x14ac:dyDescent="0.2"/>
    <row r="227" ht="16" x14ac:dyDescent="0.2"/>
    <row r="228" ht="16" x14ac:dyDescent="0.2"/>
    <row r="229" ht="16" x14ac:dyDescent="0.2"/>
    <row r="230" ht="16" x14ac:dyDescent="0.2"/>
    <row r="231" ht="16" x14ac:dyDescent="0.2"/>
    <row r="232" ht="16" x14ac:dyDescent="0.2"/>
    <row r="233" ht="16" x14ac:dyDescent="0.2"/>
    <row r="234" ht="16" x14ac:dyDescent="0.2"/>
    <row r="235" ht="16" x14ac:dyDescent="0.2"/>
    <row r="236" ht="16" x14ac:dyDescent="0.2"/>
    <row r="237" ht="16" x14ac:dyDescent="0.2"/>
    <row r="238" ht="16" x14ac:dyDescent="0.2"/>
    <row r="239" ht="16" x14ac:dyDescent="0.2"/>
    <row r="240" ht="16" x14ac:dyDescent="0.2"/>
    <row r="241" ht="16" x14ac:dyDescent="0.2"/>
    <row r="242" ht="16" x14ac:dyDescent="0.2"/>
    <row r="243" ht="16" x14ac:dyDescent="0.2"/>
    <row r="244" ht="16" x14ac:dyDescent="0.2"/>
    <row r="245" ht="16" x14ac:dyDescent="0.2"/>
    <row r="246" ht="16" x14ac:dyDescent="0.2"/>
    <row r="247" ht="16" x14ac:dyDescent="0.2"/>
    <row r="248" ht="16" x14ac:dyDescent="0.2"/>
    <row r="249" ht="16" x14ac:dyDescent="0.2"/>
    <row r="250" ht="16" x14ac:dyDescent="0.2"/>
    <row r="251" ht="16" x14ac:dyDescent="0.2"/>
    <row r="252" ht="16" x14ac:dyDescent="0.2"/>
    <row r="253" ht="16" x14ac:dyDescent="0.2"/>
    <row r="254" ht="16" x14ac:dyDescent="0.2"/>
    <row r="255" ht="16" x14ac:dyDescent="0.2"/>
    <row r="256" ht="16" x14ac:dyDescent="0.2"/>
    <row r="257" ht="16" x14ac:dyDescent="0.2"/>
    <row r="258" ht="16" x14ac:dyDescent="0.2"/>
    <row r="259" ht="16" x14ac:dyDescent="0.2"/>
    <row r="260" ht="16" x14ac:dyDescent="0.2"/>
    <row r="261" ht="16" x14ac:dyDescent="0.2"/>
    <row r="262" ht="16" x14ac:dyDescent="0.2"/>
    <row r="263" ht="16" x14ac:dyDescent="0.2"/>
    <row r="264" ht="16" x14ac:dyDescent="0.2"/>
    <row r="265" ht="16" x14ac:dyDescent="0.2"/>
    <row r="266" ht="16" x14ac:dyDescent="0.2"/>
    <row r="267" ht="16" x14ac:dyDescent="0.2"/>
    <row r="268" ht="16" x14ac:dyDescent="0.2"/>
    <row r="269" ht="16" x14ac:dyDescent="0.2"/>
    <row r="270" ht="16" x14ac:dyDescent="0.2"/>
    <row r="271" ht="16" x14ac:dyDescent="0.2"/>
    <row r="272" ht="16" x14ac:dyDescent="0.2"/>
    <row r="273" ht="16" x14ac:dyDescent="0.2"/>
    <row r="274" ht="16" x14ac:dyDescent="0.2"/>
    <row r="275" ht="16" x14ac:dyDescent="0.2"/>
    <row r="276" ht="16" x14ac:dyDescent="0.2"/>
    <row r="277" ht="16" x14ac:dyDescent="0.2"/>
    <row r="278" ht="16" x14ac:dyDescent="0.2"/>
    <row r="279" ht="16" x14ac:dyDescent="0.2"/>
    <row r="280" ht="16" x14ac:dyDescent="0.2"/>
    <row r="281" ht="16" x14ac:dyDescent="0.2"/>
    <row r="282" ht="16" x14ac:dyDescent="0.2"/>
    <row r="283" ht="16" x14ac:dyDescent="0.2"/>
    <row r="284" ht="16" x14ac:dyDescent="0.2"/>
    <row r="285" ht="16" x14ac:dyDescent="0.2"/>
    <row r="286" ht="16" x14ac:dyDescent="0.2"/>
    <row r="287" ht="16" x14ac:dyDescent="0.2"/>
    <row r="288" ht="16" x14ac:dyDescent="0.2"/>
    <row r="289" ht="16" x14ac:dyDescent="0.2"/>
    <row r="290" ht="16" x14ac:dyDescent="0.2"/>
    <row r="291" ht="16" x14ac:dyDescent="0.2"/>
    <row r="292" ht="16" x14ac:dyDescent="0.2"/>
    <row r="293" ht="16" x14ac:dyDescent="0.2"/>
    <row r="294" ht="16" x14ac:dyDescent="0.2"/>
    <row r="295" ht="16" x14ac:dyDescent="0.2"/>
    <row r="296" ht="16" x14ac:dyDescent="0.2"/>
    <row r="297" ht="16" x14ac:dyDescent="0.2"/>
    <row r="298" ht="16" x14ac:dyDescent="0.2"/>
    <row r="299" ht="16" x14ac:dyDescent="0.2"/>
    <row r="300" ht="16" x14ac:dyDescent="0.2"/>
    <row r="301" ht="16" x14ac:dyDescent="0.2"/>
    <row r="302" ht="16" x14ac:dyDescent="0.2"/>
    <row r="303" ht="16" x14ac:dyDescent="0.2"/>
    <row r="304" ht="16" x14ac:dyDescent="0.2"/>
    <row r="305" ht="16" x14ac:dyDescent="0.2"/>
    <row r="306" ht="16" x14ac:dyDescent="0.2"/>
    <row r="307" ht="16" x14ac:dyDescent="0.2"/>
    <row r="308" ht="16" x14ac:dyDescent="0.2"/>
    <row r="309" ht="16" x14ac:dyDescent="0.2"/>
    <row r="310" ht="16" x14ac:dyDescent="0.2"/>
    <row r="311" ht="16" x14ac:dyDescent="0.2"/>
    <row r="312" ht="16" x14ac:dyDescent="0.2"/>
    <row r="313" ht="16" x14ac:dyDescent="0.2"/>
    <row r="314" ht="16" x14ac:dyDescent="0.2"/>
    <row r="315" ht="16" x14ac:dyDescent="0.2"/>
    <row r="316" ht="16" x14ac:dyDescent="0.2"/>
    <row r="317" ht="16" x14ac:dyDescent="0.2"/>
    <row r="318" ht="16" x14ac:dyDescent="0.2"/>
    <row r="319" ht="16" x14ac:dyDescent="0.2"/>
    <row r="320" ht="16" x14ac:dyDescent="0.2"/>
    <row r="321" ht="16" x14ac:dyDescent="0.2"/>
    <row r="322" ht="16" x14ac:dyDescent="0.2"/>
    <row r="323" ht="16" x14ac:dyDescent="0.2"/>
    <row r="324" ht="16" x14ac:dyDescent="0.2"/>
    <row r="325" ht="16" x14ac:dyDescent="0.2"/>
    <row r="326" ht="16" x14ac:dyDescent="0.2"/>
    <row r="327" ht="16" x14ac:dyDescent="0.2"/>
    <row r="328" ht="16" x14ac:dyDescent="0.2"/>
    <row r="329" ht="16" x14ac:dyDescent="0.2"/>
    <row r="330" ht="16" x14ac:dyDescent="0.2"/>
    <row r="331" ht="16" x14ac:dyDescent="0.2"/>
    <row r="332" ht="16" x14ac:dyDescent="0.2"/>
    <row r="333" ht="16" x14ac:dyDescent="0.2"/>
    <row r="334" ht="16" x14ac:dyDescent="0.2"/>
    <row r="335" ht="16" x14ac:dyDescent="0.2"/>
    <row r="336" ht="16" x14ac:dyDescent="0.2"/>
    <row r="337" ht="16" x14ac:dyDescent="0.2"/>
    <row r="338" ht="16" x14ac:dyDescent="0.2"/>
    <row r="339" ht="16" x14ac:dyDescent="0.2"/>
    <row r="340" ht="16" x14ac:dyDescent="0.2"/>
    <row r="341" ht="16" x14ac:dyDescent="0.2"/>
    <row r="342" ht="16" x14ac:dyDescent="0.2"/>
    <row r="343" ht="16" x14ac:dyDescent="0.2"/>
    <row r="344" ht="16" x14ac:dyDescent="0.2"/>
    <row r="345" ht="16" x14ac:dyDescent="0.2"/>
    <row r="346" ht="16" x14ac:dyDescent="0.2"/>
    <row r="347" ht="16" x14ac:dyDescent="0.2"/>
    <row r="348" ht="16" x14ac:dyDescent="0.2"/>
    <row r="349" ht="16" x14ac:dyDescent="0.2"/>
    <row r="350" ht="16" x14ac:dyDescent="0.2"/>
    <row r="351" ht="16" x14ac:dyDescent="0.2"/>
    <row r="352" ht="16" x14ac:dyDescent="0.2"/>
    <row r="353" ht="16" x14ac:dyDescent="0.2"/>
    <row r="354" ht="16" x14ac:dyDescent="0.2"/>
    <row r="355" ht="16" x14ac:dyDescent="0.2"/>
    <row r="356" ht="16" x14ac:dyDescent="0.2"/>
    <row r="357" ht="16" x14ac:dyDescent="0.2"/>
    <row r="358" ht="16" x14ac:dyDescent="0.2"/>
    <row r="359" ht="16" x14ac:dyDescent="0.2"/>
    <row r="360" ht="16" x14ac:dyDescent="0.2"/>
    <row r="361" ht="16" x14ac:dyDescent="0.2"/>
    <row r="362" ht="16" x14ac:dyDescent="0.2"/>
    <row r="363" ht="16" x14ac:dyDescent="0.2"/>
    <row r="364" ht="16" x14ac:dyDescent="0.2"/>
    <row r="365" ht="16" x14ac:dyDescent="0.2"/>
    <row r="366" ht="16" x14ac:dyDescent="0.2"/>
    <row r="367" ht="16" x14ac:dyDescent="0.2"/>
    <row r="368" ht="16" x14ac:dyDescent="0.2"/>
    <row r="369" ht="16" x14ac:dyDescent="0.2"/>
    <row r="370" ht="16" x14ac:dyDescent="0.2"/>
    <row r="371" ht="16" x14ac:dyDescent="0.2"/>
    <row r="372" ht="16" x14ac:dyDescent="0.2"/>
    <row r="373" ht="16" x14ac:dyDescent="0.2"/>
    <row r="374" ht="16" x14ac:dyDescent="0.2"/>
    <row r="375" ht="16" x14ac:dyDescent="0.2"/>
    <row r="376" ht="16" x14ac:dyDescent="0.2"/>
    <row r="377" ht="16" x14ac:dyDescent="0.2"/>
    <row r="378" ht="16" x14ac:dyDescent="0.2"/>
    <row r="379" ht="16" x14ac:dyDescent="0.2"/>
    <row r="380" ht="16" x14ac:dyDescent="0.2"/>
    <row r="381" ht="16" x14ac:dyDescent="0.2"/>
    <row r="382" ht="16" x14ac:dyDescent="0.2"/>
    <row r="383" ht="16" x14ac:dyDescent="0.2"/>
    <row r="384" ht="16" x14ac:dyDescent="0.2"/>
    <row r="385" ht="16" x14ac:dyDescent="0.2"/>
    <row r="386" ht="16" x14ac:dyDescent="0.2"/>
    <row r="387" ht="16" x14ac:dyDescent="0.2"/>
    <row r="388" ht="16" x14ac:dyDescent="0.2"/>
    <row r="389" ht="16" x14ac:dyDescent="0.2"/>
    <row r="390" ht="16" x14ac:dyDescent="0.2"/>
    <row r="391" ht="16" x14ac:dyDescent="0.2"/>
    <row r="392" ht="16" x14ac:dyDescent="0.2"/>
    <row r="393" ht="16" x14ac:dyDescent="0.2"/>
    <row r="394" ht="16" x14ac:dyDescent="0.2"/>
    <row r="395" ht="16" x14ac:dyDescent="0.2"/>
    <row r="396" ht="16" x14ac:dyDescent="0.2"/>
    <row r="397" ht="16" x14ac:dyDescent="0.2"/>
    <row r="398" ht="16" x14ac:dyDescent="0.2"/>
    <row r="399" ht="16" x14ac:dyDescent="0.2"/>
    <row r="400" ht="16" x14ac:dyDescent="0.2"/>
    <row r="401" ht="16" x14ac:dyDescent="0.2"/>
    <row r="402" ht="16" x14ac:dyDescent="0.2"/>
    <row r="403" ht="16" x14ac:dyDescent="0.2"/>
    <row r="404" ht="16" x14ac:dyDescent="0.2"/>
    <row r="405" ht="16" x14ac:dyDescent="0.2"/>
    <row r="406" ht="16" x14ac:dyDescent="0.2"/>
    <row r="407" ht="16" x14ac:dyDescent="0.2"/>
    <row r="408" ht="16" x14ac:dyDescent="0.2"/>
    <row r="409" ht="16" x14ac:dyDescent="0.2"/>
    <row r="410" ht="16" x14ac:dyDescent="0.2"/>
    <row r="411" ht="16" x14ac:dyDescent="0.2"/>
    <row r="412" ht="16" x14ac:dyDescent="0.2"/>
    <row r="413" ht="16" x14ac:dyDescent="0.2"/>
    <row r="414" ht="16" x14ac:dyDescent="0.2"/>
    <row r="415" ht="16" x14ac:dyDescent="0.2"/>
    <row r="416" ht="16" x14ac:dyDescent="0.2"/>
    <row r="417" ht="16" x14ac:dyDescent="0.2"/>
    <row r="418" ht="16" x14ac:dyDescent="0.2"/>
    <row r="419" ht="16" x14ac:dyDescent="0.2"/>
    <row r="420" ht="16" x14ac:dyDescent="0.2"/>
    <row r="421" ht="16" x14ac:dyDescent="0.2"/>
    <row r="422" ht="16" x14ac:dyDescent="0.2"/>
    <row r="423" ht="16" x14ac:dyDescent="0.2"/>
    <row r="424" ht="16" x14ac:dyDescent="0.2"/>
    <row r="425" ht="16" x14ac:dyDescent="0.2"/>
    <row r="426" ht="16" x14ac:dyDescent="0.2"/>
    <row r="427" ht="16" x14ac:dyDescent="0.2"/>
    <row r="428" ht="16" x14ac:dyDescent="0.2"/>
    <row r="429" ht="16" x14ac:dyDescent="0.2"/>
    <row r="430" ht="16" x14ac:dyDescent="0.2"/>
    <row r="431" ht="16" x14ac:dyDescent="0.2"/>
    <row r="432" ht="16" x14ac:dyDescent="0.2"/>
    <row r="433" ht="16" x14ac:dyDescent="0.2"/>
    <row r="434" ht="16" x14ac:dyDescent="0.2"/>
    <row r="435" ht="16" x14ac:dyDescent="0.2"/>
    <row r="436" ht="16" x14ac:dyDescent="0.2"/>
    <row r="437" ht="16" x14ac:dyDescent="0.2"/>
    <row r="438" ht="16" x14ac:dyDescent="0.2"/>
    <row r="439" ht="16" x14ac:dyDescent="0.2"/>
    <row r="440" ht="16" x14ac:dyDescent="0.2"/>
    <row r="441" ht="16" x14ac:dyDescent="0.2"/>
    <row r="442" ht="16" x14ac:dyDescent="0.2"/>
    <row r="443" ht="16" x14ac:dyDescent="0.2"/>
    <row r="444" ht="16" x14ac:dyDescent="0.2"/>
    <row r="445" ht="16" x14ac:dyDescent="0.2"/>
    <row r="446" ht="16" x14ac:dyDescent="0.2"/>
    <row r="447" ht="16" x14ac:dyDescent="0.2"/>
    <row r="448" ht="16" x14ac:dyDescent="0.2"/>
    <row r="449" ht="16" x14ac:dyDescent="0.2"/>
    <row r="450" ht="16" x14ac:dyDescent="0.2"/>
    <row r="451" ht="16" x14ac:dyDescent="0.2"/>
    <row r="452" ht="16" x14ac:dyDescent="0.2"/>
    <row r="453" ht="16" x14ac:dyDescent="0.2"/>
    <row r="454" ht="16" x14ac:dyDescent="0.2"/>
    <row r="455" ht="16" x14ac:dyDescent="0.2"/>
    <row r="456" ht="16" x14ac:dyDescent="0.2"/>
    <row r="457" ht="16" x14ac:dyDescent="0.2"/>
    <row r="458" ht="16" x14ac:dyDescent="0.2"/>
    <row r="459" ht="16" x14ac:dyDescent="0.2"/>
    <row r="460" ht="16" x14ac:dyDescent="0.2"/>
    <row r="461" ht="16" x14ac:dyDescent="0.2"/>
    <row r="462" ht="16" x14ac:dyDescent="0.2"/>
    <row r="463" ht="16" x14ac:dyDescent="0.2"/>
    <row r="464" ht="16" x14ac:dyDescent="0.2"/>
    <row r="465" ht="16" x14ac:dyDescent="0.2"/>
    <row r="466" ht="16" x14ac:dyDescent="0.2"/>
    <row r="467" ht="16" x14ac:dyDescent="0.2"/>
    <row r="468" ht="16" x14ac:dyDescent="0.2"/>
    <row r="469" ht="16" x14ac:dyDescent="0.2"/>
    <row r="470" ht="16" x14ac:dyDescent="0.2"/>
    <row r="471" ht="16" x14ac:dyDescent="0.2"/>
    <row r="472" ht="16" x14ac:dyDescent="0.2"/>
    <row r="473" ht="16" x14ac:dyDescent="0.2"/>
    <row r="474" ht="16" x14ac:dyDescent="0.2"/>
    <row r="475" ht="16" x14ac:dyDescent="0.2"/>
    <row r="476" ht="16" x14ac:dyDescent="0.2"/>
    <row r="477" ht="16" x14ac:dyDescent="0.2"/>
    <row r="478" ht="16" x14ac:dyDescent="0.2"/>
    <row r="479" ht="16" x14ac:dyDescent="0.2"/>
    <row r="480" ht="16" x14ac:dyDescent="0.2"/>
    <row r="481" ht="16" x14ac:dyDescent="0.2"/>
    <row r="482" ht="16" x14ac:dyDescent="0.2"/>
    <row r="483" ht="16" x14ac:dyDescent="0.2"/>
    <row r="484" ht="16" x14ac:dyDescent="0.2"/>
    <row r="485" ht="16" x14ac:dyDescent="0.2"/>
    <row r="486" ht="16" x14ac:dyDescent="0.2"/>
    <row r="487" ht="16" x14ac:dyDescent="0.2"/>
    <row r="488" ht="16" x14ac:dyDescent="0.2"/>
    <row r="489" ht="16" x14ac:dyDescent="0.2"/>
    <row r="490" ht="16" x14ac:dyDescent="0.2"/>
    <row r="491" ht="16" x14ac:dyDescent="0.2"/>
    <row r="492" ht="16" x14ac:dyDescent="0.2"/>
    <row r="493" ht="16" x14ac:dyDescent="0.2"/>
    <row r="494" ht="16" x14ac:dyDescent="0.2"/>
    <row r="495" ht="16" x14ac:dyDescent="0.2"/>
    <row r="496" ht="16" x14ac:dyDescent="0.2"/>
    <row r="497" ht="16" x14ac:dyDescent="0.2"/>
    <row r="498" ht="16" x14ac:dyDescent="0.2"/>
    <row r="499" ht="16" x14ac:dyDescent="0.2"/>
    <row r="500" ht="16" x14ac:dyDescent="0.2"/>
    <row r="501" ht="16" x14ac:dyDescent="0.2"/>
    <row r="502" ht="16" x14ac:dyDescent="0.2"/>
    <row r="503" ht="16" x14ac:dyDescent="0.2"/>
    <row r="504" ht="16" x14ac:dyDescent="0.2"/>
    <row r="505" ht="16" x14ac:dyDescent="0.2"/>
    <row r="506" ht="16" x14ac:dyDescent="0.2"/>
    <row r="507" ht="16" x14ac:dyDescent="0.2"/>
    <row r="508" ht="16" x14ac:dyDescent="0.2"/>
    <row r="509" ht="16" x14ac:dyDescent="0.2"/>
    <row r="510" ht="16" x14ac:dyDescent="0.2"/>
    <row r="511" ht="16" x14ac:dyDescent="0.2"/>
    <row r="512" ht="16" x14ac:dyDescent="0.2"/>
    <row r="513" ht="16" x14ac:dyDescent="0.2"/>
    <row r="514" ht="16" x14ac:dyDescent="0.2"/>
    <row r="515" ht="16" x14ac:dyDescent="0.2"/>
    <row r="516" ht="16" x14ac:dyDescent="0.2"/>
    <row r="517" ht="16" x14ac:dyDescent="0.2"/>
    <row r="518" ht="16" x14ac:dyDescent="0.2"/>
    <row r="519" ht="16" x14ac:dyDescent="0.2"/>
    <row r="520" ht="16" x14ac:dyDescent="0.2"/>
    <row r="521" ht="16" x14ac:dyDescent="0.2"/>
    <row r="522" ht="16" x14ac:dyDescent="0.2"/>
    <row r="523" ht="16" x14ac:dyDescent="0.2"/>
    <row r="524" ht="16" x14ac:dyDescent="0.2"/>
    <row r="525" ht="16" x14ac:dyDescent="0.2"/>
    <row r="526" ht="16" x14ac:dyDescent="0.2"/>
    <row r="527" ht="16" x14ac:dyDescent="0.2"/>
    <row r="528" ht="16" x14ac:dyDescent="0.2"/>
    <row r="529" ht="16" x14ac:dyDescent="0.2"/>
    <row r="530" ht="16" x14ac:dyDescent="0.2"/>
    <row r="531" ht="16" x14ac:dyDescent="0.2"/>
    <row r="532" ht="16" x14ac:dyDescent="0.2"/>
    <row r="533" ht="16" x14ac:dyDescent="0.2"/>
    <row r="534" ht="16" x14ac:dyDescent="0.2"/>
    <row r="535" ht="16" x14ac:dyDescent="0.2"/>
    <row r="536" ht="16" x14ac:dyDescent="0.2"/>
    <row r="537" ht="16" x14ac:dyDescent="0.2"/>
    <row r="538" ht="16" x14ac:dyDescent="0.2"/>
    <row r="539" ht="16" x14ac:dyDescent="0.2"/>
    <row r="540" ht="16" x14ac:dyDescent="0.2"/>
    <row r="541" ht="16" x14ac:dyDescent="0.2"/>
    <row r="542" ht="16" x14ac:dyDescent="0.2"/>
    <row r="543" ht="16" x14ac:dyDescent="0.2"/>
    <row r="544" ht="16" x14ac:dyDescent="0.2"/>
    <row r="545" ht="16" x14ac:dyDescent="0.2"/>
    <row r="546" ht="16" x14ac:dyDescent="0.2"/>
    <row r="547" ht="16" x14ac:dyDescent="0.2"/>
    <row r="548" ht="16" x14ac:dyDescent="0.2"/>
    <row r="549" ht="16" x14ac:dyDescent="0.2"/>
    <row r="550" ht="16" x14ac:dyDescent="0.2"/>
    <row r="551" ht="16" x14ac:dyDescent="0.2"/>
    <row r="552" ht="16" x14ac:dyDescent="0.2"/>
    <row r="553" ht="16" x14ac:dyDescent="0.2"/>
    <row r="554" ht="16" x14ac:dyDescent="0.2"/>
    <row r="555" ht="16" x14ac:dyDescent="0.2"/>
    <row r="556" ht="16" x14ac:dyDescent="0.2"/>
    <row r="557" ht="16" x14ac:dyDescent="0.2"/>
    <row r="558" ht="16" x14ac:dyDescent="0.2"/>
    <row r="559" ht="16" x14ac:dyDescent="0.2"/>
    <row r="560" ht="16" x14ac:dyDescent="0.2"/>
    <row r="561" ht="16" x14ac:dyDescent="0.2"/>
    <row r="562" ht="16" x14ac:dyDescent="0.2"/>
    <row r="563" ht="16" x14ac:dyDescent="0.2"/>
    <row r="564" ht="16" x14ac:dyDescent="0.2"/>
    <row r="565" ht="16" x14ac:dyDescent="0.2"/>
    <row r="566" ht="16" x14ac:dyDescent="0.2"/>
    <row r="567" ht="16" x14ac:dyDescent="0.2"/>
    <row r="568" ht="16" x14ac:dyDescent="0.2"/>
    <row r="569" ht="16" x14ac:dyDescent="0.2"/>
    <row r="570" ht="16" x14ac:dyDescent="0.2"/>
    <row r="571" ht="16" x14ac:dyDescent="0.2"/>
    <row r="572" ht="16" x14ac:dyDescent="0.2"/>
    <row r="573" ht="16" x14ac:dyDescent="0.2"/>
    <row r="574" ht="16" x14ac:dyDescent="0.2"/>
    <row r="575" ht="16" x14ac:dyDescent="0.2"/>
    <row r="576" ht="16" x14ac:dyDescent="0.2"/>
    <row r="577" ht="16" x14ac:dyDescent="0.2"/>
    <row r="578" ht="16" x14ac:dyDescent="0.2"/>
    <row r="579" ht="16" x14ac:dyDescent="0.2"/>
    <row r="580" ht="16" x14ac:dyDescent="0.2"/>
    <row r="581" ht="16" x14ac:dyDescent="0.2"/>
    <row r="582" ht="16" x14ac:dyDescent="0.2"/>
    <row r="583" ht="16" x14ac:dyDescent="0.2"/>
    <row r="584" ht="16" x14ac:dyDescent="0.2"/>
    <row r="585" ht="16" x14ac:dyDescent="0.2"/>
    <row r="586" ht="16" x14ac:dyDescent="0.2"/>
    <row r="587" ht="16" x14ac:dyDescent="0.2"/>
    <row r="588" ht="16" x14ac:dyDescent="0.2"/>
    <row r="589" ht="16" x14ac:dyDescent="0.2"/>
    <row r="590" ht="16" x14ac:dyDescent="0.2"/>
    <row r="591" ht="16" x14ac:dyDescent="0.2"/>
    <row r="592" ht="16" x14ac:dyDescent="0.2"/>
    <row r="593" ht="16" x14ac:dyDescent="0.2"/>
    <row r="594" ht="16" x14ac:dyDescent="0.2"/>
    <row r="595" ht="16" x14ac:dyDescent="0.2"/>
    <row r="596" ht="16" x14ac:dyDescent="0.2"/>
    <row r="597" ht="16" x14ac:dyDescent="0.2"/>
    <row r="598" ht="16" x14ac:dyDescent="0.2"/>
    <row r="599" ht="16" x14ac:dyDescent="0.2"/>
    <row r="600" ht="16" x14ac:dyDescent="0.2"/>
    <row r="601" ht="16" x14ac:dyDescent="0.2"/>
    <row r="602" ht="16" x14ac:dyDescent="0.2"/>
    <row r="603" ht="16" x14ac:dyDescent="0.2"/>
    <row r="604" ht="16" x14ac:dyDescent="0.2"/>
    <row r="605" ht="16" x14ac:dyDescent="0.2"/>
    <row r="606" ht="16" x14ac:dyDescent="0.2"/>
    <row r="607" ht="16" x14ac:dyDescent="0.2"/>
    <row r="608" ht="16" x14ac:dyDescent="0.2"/>
    <row r="609" ht="16" x14ac:dyDescent="0.2"/>
    <row r="610" ht="16" x14ac:dyDescent="0.2"/>
    <row r="611" ht="16" x14ac:dyDescent="0.2"/>
    <row r="612" ht="16" x14ac:dyDescent="0.2"/>
    <row r="613" ht="16" x14ac:dyDescent="0.2"/>
    <row r="614" ht="16" x14ac:dyDescent="0.2"/>
    <row r="615" ht="16" x14ac:dyDescent="0.2"/>
    <row r="616" ht="16" x14ac:dyDescent="0.2"/>
    <row r="617" ht="16" x14ac:dyDescent="0.2"/>
    <row r="618" ht="16" x14ac:dyDescent="0.2"/>
    <row r="619" ht="16" x14ac:dyDescent="0.2"/>
    <row r="620" ht="16" x14ac:dyDescent="0.2"/>
    <row r="621" ht="16" x14ac:dyDescent="0.2"/>
    <row r="622" ht="16" x14ac:dyDescent="0.2"/>
    <row r="623" ht="16" x14ac:dyDescent="0.2"/>
    <row r="624" ht="16" x14ac:dyDescent="0.2"/>
    <row r="625" ht="16" x14ac:dyDescent="0.2"/>
    <row r="626" ht="16" x14ac:dyDescent="0.2"/>
    <row r="627" ht="16" x14ac:dyDescent="0.2"/>
    <row r="628" ht="16" x14ac:dyDescent="0.2"/>
    <row r="629" ht="16" x14ac:dyDescent="0.2"/>
    <row r="630" ht="16" x14ac:dyDescent="0.2"/>
    <row r="631" ht="16" x14ac:dyDescent="0.2"/>
    <row r="632" ht="16" x14ac:dyDescent="0.2"/>
    <row r="633" ht="16" x14ac:dyDescent="0.2"/>
    <row r="634" ht="16" x14ac:dyDescent="0.2"/>
    <row r="635" ht="16" x14ac:dyDescent="0.2"/>
    <row r="636" ht="16" x14ac:dyDescent="0.2"/>
    <row r="637" ht="16" x14ac:dyDescent="0.2"/>
    <row r="638" ht="16" x14ac:dyDescent="0.2"/>
    <row r="639" ht="16" x14ac:dyDescent="0.2"/>
    <row r="640" ht="16" x14ac:dyDescent="0.2"/>
    <row r="641" ht="16" x14ac:dyDescent="0.2"/>
    <row r="642" ht="16" x14ac:dyDescent="0.2"/>
    <row r="643" ht="16" x14ac:dyDescent="0.2"/>
    <row r="644" ht="16" x14ac:dyDescent="0.2"/>
    <row r="645" ht="16" x14ac:dyDescent="0.2"/>
    <row r="646" ht="16" x14ac:dyDescent="0.2"/>
    <row r="647" ht="16" x14ac:dyDescent="0.2"/>
    <row r="648" ht="16" x14ac:dyDescent="0.2"/>
    <row r="649" ht="16" x14ac:dyDescent="0.2"/>
    <row r="650" ht="16" x14ac:dyDescent="0.2"/>
    <row r="651" ht="16" x14ac:dyDescent="0.2"/>
    <row r="652" ht="16" x14ac:dyDescent="0.2"/>
    <row r="653" ht="16" x14ac:dyDescent="0.2"/>
    <row r="654" ht="16" x14ac:dyDescent="0.2"/>
    <row r="655" ht="16" x14ac:dyDescent="0.2"/>
    <row r="656" ht="16" x14ac:dyDescent="0.2"/>
    <row r="657" ht="16" x14ac:dyDescent="0.2"/>
    <row r="658" ht="16" x14ac:dyDescent="0.2"/>
    <row r="659" ht="16" x14ac:dyDescent="0.2"/>
    <row r="660" ht="16" x14ac:dyDescent="0.2"/>
    <row r="661" ht="16" x14ac:dyDescent="0.2"/>
    <row r="662" ht="16" x14ac:dyDescent="0.2"/>
    <row r="663" ht="16" x14ac:dyDescent="0.2"/>
    <row r="664" ht="16" x14ac:dyDescent="0.2"/>
    <row r="665" ht="16" x14ac:dyDescent="0.2"/>
    <row r="666" ht="16" x14ac:dyDescent="0.2"/>
    <row r="667" ht="16" x14ac:dyDescent="0.2"/>
    <row r="668" ht="16" x14ac:dyDescent="0.2"/>
    <row r="669" ht="16" x14ac:dyDescent="0.2"/>
    <row r="670" ht="16" x14ac:dyDescent="0.2"/>
    <row r="671" ht="16" x14ac:dyDescent="0.2"/>
    <row r="672" ht="16" x14ac:dyDescent="0.2"/>
    <row r="673" ht="16" x14ac:dyDescent="0.2"/>
    <row r="674" ht="16" x14ac:dyDescent="0.2"/>
    <row r="675" ht="16" x14ac:dyDescent="0.2"/>
    <row r="676" ht="16" x14ac:dyDescent="0.2"/>
    <row r="677" ht="16" x14ac:dyDescent="0.2"/>
    <row r="678" ht="16" x14ac:dyDescent="0.2"/>
    <row r="679" ht="16" x14ac:dyDescent="0.2"/>
    <row r="680" ht="16" x14ac:dyDescent="0.2"/>
    <row r="681" ht="16" x14ac:dyDescent="0.2"/>
    <row r="682" ht="16" x14ac:dyDescent="0.2"/>
    <row r="683" ht="16" x14ac:dyDescent="0.2"/>
    <row r="684" ht="16" x14ac:dyDescent="0.2"/>
    <row r="685" ht="16" x14ac:dyDescent="0.2"/>
    <row r="686" ht="16" x14ac:dyDescent="0.2"/>
    <row r="687" ht="16" x14ac:dyDescent="0.2"/>
    <row r="688" ht="16" x14ac:dyDescent="0.2"/>
    <row r="689" ht="16" x14ac:dyDescent="0.2"/>
    <row r="690" ht="16" x14ac:dyDescent="0.2"/>
    <row r="691" ht="16" x14ac:dyDescent="0.2"/>
    <row r="692" ht="16" x14ac:dyDescent="0.2"/>
    <row r="693" ht="16" x14ac:dyDescent="0.2"/>
    <row r="694" ht="16" x14ac:dyDescent="0.2"/>
    <row r="695" ht="16" x14ac:dyDescent="0.2"/>
    <row r="696" ht="16" x14ac:dyDescent="0.2"/>
    <row r="697" ht="16" x14ac:dyDescent="0.2"/>
    <row r="698" ht="16" x14ac:dyDescent="0.2"/>
    <row r="699" ht="16" x14ac:dyDescent="0.2"/>
    <row r="700" ht="16" x14ac:dyDescent="0.2"/>
    <row r="701" ht="16" x14ac:dyDescent="0.2"/>
    <row r="702" ht="16" x14ac:dyDescent="0.2"/>
    <row r="703" ht="16" x14ac:dyDescent="0.2"/>
    <row r="704" ht="16" x14ac:dyDescent="0.2"/>
    <row r="705" ht="16" x14ac:dyDescent="0.2"/>
    <row r="706" ht="16" x14ac:dyDescent="0.2"/>
    <row r="707" ht="16" x14ac:dyDescent="0.2"/>
    <row r="708" ht="16" x14ac:dyDescent="0.2"/>
    <row r="709" ht="16" x14ac:dyDescent="0.2"/>
    <row r="710" ht="16" x14ac:dyDescent="0.2"/>
    <row r="711" ht="16" x14ac:dyDescent="0.2"/>
    <row r="712" ht="16" x14ac:dyDescent="0.2"/>
    <row r="713" ht="16" x14ac:dyDescent="0.2"/>
    <row r="714" ht="16" x14ac:dyDescent="0.2"/>
    <row r="715" ht="16" x14ac:dyDescent="0.2"/>
    <row r="716" ht="16" x14ac:dyDescent="0.2"/>
    <row r="717" ht="16" x14ac:dyDescent="0.2"/>
    <row r="718" ht="16" x14ac:dyDescent="0.2"/>
    <row r="719" ht="16" x14ac:dyDescent="0.2"/>
    <row r="720" ht="16" x14ac:dyDescent="0.2"/>
    <row r="721" ht="16" x14ac:dyDescent="0.2"/>
    <row r="722" ht="16" x14ac:dyDescent="0.2"/>
    <row r="723" ht="16" x14ac:dyDescent="0.2"/>
    <row r="724" ht="16" x14ac:dyDescent="0.2"/>
    <row r="725" ht="16" x14ac:dyDescent="0.2"/>
    <row r="726" ht="16" x14ac:dyDescent="0.2"/>
    <row r="727" ht="16" x14ac:dyDescent="0.2"/>
    <row r="728" ht="16" x14ac:dyDescent="0.2"/>
    <row r="729" ht="16" x14ac:dyDescent="0.2"/>
    <row r="730" ht="16" x14ac:dyDescent="0.2"/>
    <row r="731" ht="16" x14ac:dyDescent="0.2"/>
    <row r="732" ht="16" x14ac:dyDescent="0.2"/>
    <row r="733" ht="16" x14ac:dyDescent="0.2"/>
    <row r="734" ht="16" x14ac:dyDescent="0.2"/>
    <row r="735" ht="16" x14ac:dyDescent="0.2"/>
    <row r="736" ht="16" x14ac:dyDescent="0.2"/>
    <row r="737" ht="16" x14ac:dyDescent="0.2"/>
    <row r="738" ht="16" x14ac:dyDescent="0.2"/>
    <row r="739" ht="16" x14ac:dyDescent="0.2"/>
    <row r="740" ht="16" x14ac:dyDescent="0.2"/>
    <row r="741" ht="16" x14ac:dyDescent="0.2"/>
    <row r="742" ht="16" x14ac:dyDescent="0.2"/>
    <row r="743" ht="16" x14ac:dyDescent="0.2"/>
    <row r="744" ht="16" x14ac:dyDescent="0.2"/>
    <row r="745" ht="16" x14ac:dyDescent="0.2"/>
    <row r="746" ht="16" x14ac:dyDescent="0.2"/>
    <row r="747" ht="16" x14ac:dyDescent="0.2"/>
    <row r="748" ht="16" x14ac:dyDescent="0.2"/>
    <row r="749" ht="16" x14ac:dyDescent="0.2"/>
    <row r="750" ht="16" x14ac:dyDescent="0.2"/>
    <row r="751" ht="16" x14ac:dyDescent="0.2"/>
    <row r="752" ht="16" x14ac:dyDescent="0.2"/>
    <row r="753" ht="16" x14ac:dyDescent="0.2"/>
    <row r="754" ht="16" x14ac:dyDescent="0.2"/>
    <row r="755" ht="16" x14ac:dyDescent="0.2"/>
    <row r="756" ht="16" x14ac:dyDescent="0.2"/>
    <row r="757" ht="16" x14ac:dyDescent="0.2"/>
    <row r="758" ht="16" x14ac:dyDescent="0.2"/>
    <row r="759" ht="16" x14ac:dyDescent="0.2"/>
    <row r="760" ht="16" x14ac:dyDescent="0.2"/>
    <row r="761" ht="16" x14ac:dyDescent="0.2"/>
    <row r="762" ht="16" x14ac:dyDescent="0.2"/>
    <row r="763" ht="16" x14ac:dyDescent="0.2"/>
    <row r="764" ht="16" x14ac:dyDescent="0.2"/>
    <row r="765" ht="16" x14ac:dyDescent="0.2"/>
    <row r="766" ht="16" x14ac:dyDescent="0.2"/>
    <row r="767" ht="16" x14ac:dyDescent="0.2"/>
    <row r="768" ht="16" x14ac:dyDescent="0.2"/>
    <row r="769" ht="16" x14ac:dyDescent="0.2"/>
    <row r="770" ht="16" x14ac:dyDescent="0.2"/>
    <row r="771" ht="16" x14ac:dyDescent="0.2"/>
    <row r="772" ht="16" x14ac:dyDescent="0.2"/>
    <row r="773" ht="16" x14ac:dyDescent="0.2"/>
    <row r="774" ht="16" x14ac:dyDescent="0.2"/>
    <row r="775" ht="16" x14ac:dyDescent="0.2"/>
    <row r="776" ht="16" x14ac:dyDescent="0.2"/>
    <row r="777" ht="16" x14ac:dyDescent="0.2"/>
    <row r="778" ht="16" x14ac:dyDescent="0.2"/>
    <row r="779" ht="16" x14ac:dyDescent="0.2"/>
    <row r="780" ht="16" x14ac:dyDescent="0.2"/>
    <row r="781" ht="16" x14ac:dyDescent="0.2"/>
    <row r="782" ht="16" x14ac:dyDescent="0.2"/>
    <row r="783" ht="16" x14ac:dyDescent="0.2"/>
    <row r="784" ht="16" x14ac:dyDescent="0.2"/>
    <row r="785" ht="16" x14ac:dyDescent="0.2"/>
    <row r="786" ht="16" x14ac:dyDescent="0.2"/>
    <row r="787" ht="16" x14ac:dyDescent="0.2"/>
    <row r="788" ht="16" x14ac:dyDescent="0.2"/>
    <row r="789" ht="16" x14ac:dyDescent="0.2"/>
    <row r="790" ht="16" x14ac:dyDescent="0.2"/>
    <row r="791" ht="16" x14ac:dyDescent="0.2"/>
    <row r="792" ht="16" x14ac:dyDescent="0.2"/>
    <row r="793" ht="16" x14ac:dyDescent="0.2"/>
    <row r="794" ht="16" x14ac:dyDescent="0.2"/>
    <row r="795" ht="16" x14ac:dyDescent="0.2"/>
    <row r="796" ht="16" x14ac:dyDescent="0.2"/>
    <row r="797" ht="16" x14ac:dyDescent="0.2"/>
    <row r="798" ht="16" x14ac:dyDescent="0.2"/>
    <row r="799" ht="16" x14ac:dyDescent="0.2"/>
    <row r="800" ht="16" x14ac:dyDescent="0.2"/>
    <row r="801" ht="16" x14ac:dyDescent="0.2"/>
    <row r="802" ht="16" x14ac:dyDescent="0.2"/>
    <row r="803" ht="16" x14ac:dyDescent="0.2"/>
    <row r="804" ht="16" x14ac:dyDescent="0.2"/>
    <row r="805" ht="16" x14ac:dyDescent="0.2"/>
    <row r="806" ht="16" x14ac:dyDescent="0.2"/>
    <row r="807" ht="16" x14ac:dyDescent="0.2"/>
    <row r="808" ht="16" x14ac:dyDescent="0.2"/>
    <row r="809" ht="16" x14ac:dyDescent="0.2"/>
    <row r="810" ht="16" x14ac:dyDescent="0.2"/>
    <row r="811" ht="16" x14ac:dyDescent="0.2"/>
    <row r="812" ht="16" x14ac:dyDescent="0.2"/>
    <row r="813" ht="16" x14ac:dyDescent="0.2"/>
    <row r="814" ht="16" x14ac:dyDescent="0.2"/>
    <row r="815" ht="16" x14ac:dyDescent="0.2"/>
    <row r="816" ht="16" x14ac:dyDescent="0.2"/>
    <row r="817" ht="16" x14ac:dyDescent="0.2"/>
    <row r="818" ht="16" x14ac:dyDescent="0.2"/>
    <row r="819" ht="16" x14ac:dyDescent="0.2"/>
    <row r="820" ht="16" x14ac:dyDescent="0.2"/>
    <row r="821" ht="16" x14ac:dyDescent="0.2"/>
    <row r="822" ht="16" x14ac:dyDescent="0.2"/>
    <row r="823" ht="16" x14ac:dyDescent="0.2"/>
    <row r="824" ht="16" x14ac:dyDescent="0.2"/>
    <row r="825" ht="16" x14ac:dyDescent="0.2"/>
    <row r="826" ht="16" x14ac:dyDescent="0.2"/>
    <row r="827" ht="16" x14ac:dyDescent="0.2"/>
    <row r="828" ht="16" x14ac:dyDescent="0.2"/>
    <row r="829" ht="16" x14ac:dyDescent="0.2"/>
    <row r="830" ht="16" x14ac:dyDescent="0.2"/>
    <row r="831" ht="16" x14ac:dyDescent="0.2"/>
    <row r="832" ht="16" x14ac:dyDescent="0.2"/>
    <row r="833" ht="16" x14ac:dyDescent="0.2"/>
    <row r="834" ht="16" x14ac:dyDescent="0.2"/>
    <row r="835" ht="16" x14ac:dyDescent="0.2"/>
    <row r="836" ht="16" x14ac:dyDescent="0.2"/>
    <row r="837" ht="16" x14ac:dyDescent="0.2"/>
    <row r="838" ht="16" x14ac:dyDescent="0.2"/>
    <row r="839" ht="16" x14ac:dyDescent="0.2"/>
    <row r="840" ht="16" x14ac:dyDescent="0.2"/>
    <row r="841" ht="16" x14ac:dyDescent="0.2"/>
    <row r="842" ht="16" x14ac:dyDescent="0.2"/>
    <row r="843" ht="16" x14ac:dyDescent="0.2"/>
    <row r="844" ht="16" x14ac:dyDescent="0.2"/>
    <row r="845" ht="16" x14ac:dyDescent="0.2"/>
    <row r="846" ht="16" x14ac:dyDescent="0.2"/>
    <row r="847" ht="16" x14ac:dyDescent="0.2"/>
    <row r="848" ht="16" x14ac:dyDescent="0.2"/>
    <row r="849" ht="16" x14ac:dyDescent="0.2"/>
    <row r="850" ht="16" x14ac:dyDescent="0.2"/>
    <row r="851" ht="16" x14ac:dyDescent="0.2"/>
    <row r="852" ht="16" x14ac:dyDescent="0.2"/>
    <row r="853" ht="16" x14ac:dyDescent="0.2"/>
    <row r="854" ht="16" x14ac:dyDescent="0.2"/>
    <row r="855" ht="16" x14ac:dyDescent="0.2"/>
    <row r="856" ht="16" x14ac:dyDescent="0.2"/>
    <row r="857" ht="16" x14ac:dyDescent="0.2"/>
    <row r="858" ht="16" x14ac:dyDescent="0.2"/>
    <row r="859" ht="16" x14ac:dyDescent="0.2"/>
    <row r="860" ht="16" x14ac:dyDescent="0.2"/>
    <row r="861" ht="16" x14ac:dyDescent="0.2"/>
    <row r="862" ht="16" x14ac:dyDescent="0.2"/>
    <row r="863" ht="16" x14ac:dyDescent="0.2"/>
    <row r="864" ht="16" x14ac:dyDescent="0.2"/>
    <row r="865" ht="16" x14ac:dyDescent="0.2"/>
    <row r="866" ht="16" x14ac:dyDescent="0.2"/>
    <row r="867" ht="16" x14ac:dyDescent="0.2"/>
    <row r="868" ht="16" x14ac:dyDescent="0.2"/>
    <row r="869" ht="16" x14ac:dyDescent="0.2"/>
    <row r="870" ht="16" x14ac:dyDescent="0.2"/>
    <row r="871" ht="16" x14ac:dyDescent="0.2"/>
    <row r="872" ht="16" x14ac:dyDescent="0.2"/>
    <row r="873" ht="16" x14ac:dyDescent="0.2"/>
    <row r="874" ht="16" x14ac:dyDescent="0.2"/>
    <row r="875" ht="16" x14ac:dyDescent="0.2"/>
    <row r="876" ht="16" x14ac:dyDescent="0.2"/>
    <row r="877" ht="16" x14ac:dyDescent="0.2"/>
    <row r="878" ht="16" x14ac:dyDescent="0.2"/>
    <row r="879" ht="16" x14ac:dyDescent="0.2"/>
    <row r="880" ht="16" x14ac:dyDescent="0.2"/>
    <row r="881" ht="16" x14ac:dyDescent="0.2"/>
    <row r="882" ht="16" x14ac:dyDescent="0.2"/>
    <row r="883" ht="16" x14ac:dyDescent="0.2"/>
    <row r="884" ht="16" x14ac:dyDescent="0.2"/>
    <row r="885" ht="16" x14ac:dyDescent="0.2"/>
    <row r="886" ht="16" x14ac:dyDescent="0.2"/>
    <row r="887" ht="16" x14ac:dyDescent="0.2"/>
    <row r="888" ht="16" x14ac:dyDescent="0.2"/>
    <row r="889" ht="16" x14ac:dyDescent="0.2"/>
    <row r="890" ht="16" x14ac:dyDescent="0.2"/>
    <row r="891" ht="16" x14ac:dyDescent="0.2"/>
    <row r="892" ht="16" x14ac:dyDescent="0.2"/>
    <row r="893" ht="16" x14ac:dyDescent="0.2"/>
    <row r="894" ht="16" x14ac:dyDescent="0.2"/>
    <row r="895" ht="16" x14ac:dyDescent="0.2"/>
    <row r="896" ht="16" x14ac:dyDescent="0.2"/>
    <row r="897" ht="16" x14ac:dyDescent="0.2"/>
    <row r="898" ht="16" x14ac:dyDescent="0.2"/>
    <row r="899" ht="16" x14ac:dyDescent="0.2"/>
    <row r="900" ht="16" x14ac:dyDescent="0.2"/>
    <row r="901" ht="16" x14ac:dyDescent="0.2"/>
    <row r="902" ht="16" x14ac:dyDescent="0.2"/>
    <row r="903" ht="16" x14ac:dyDescent="0.2"/>
    <row r="904" ht="16" x14ac:dyDescent="0.2"/>
    <row r="905" ht="16" x14ac:dyDescent="0.2"/>
    <row r="906" ht="16" x14ac:dyDescent="0.2"/>
    <row r="907" ht="16" x14ac:dyDescent="0.2"/>
    <row r="908" ht="16" x14ac:dyDescent="0.2"/>
    <row r="909" ht="16" x14ac:dyDescent="0.2"/>
    <row r="910" ht="16" x14ac:dyDescent="0.2"/>
    <row r="911" ht="16" x14ac:dyDescent="0.2"/>
    <row r="912" ht="16" x14ac:dyDescent="0.2"/>
    <row r="913" ht="16" x14ac:dyDescent="0.2"/>
    <row r="914" ht="16" x14ac:dyDescent="0.2"/>
    <row r="915" ht="16" x14ac:dyDescent="0.2"/>
    <row r="916" ht="16" x14ac:dyDescent="0.2"/>
    <row r="917" ht="16" x14ac:dyDescent="0.2"/>
    <row r="918" ht="16" x14ac:dyDescent="0.2"/>
    <row r="919" ht="16" x14ac:dyDescent="0.2"/>
    <row r="920" ht="16" x14ac:dyDescent="0.2"/>
    <row r="921" ht="16" x14ac:dyDescent="0.2"/>
    <row r="922" ht="16" x14ac:dyDescent="0.2"/>
    <row r="923" ht="16" x14ac:dyDescent="0.2"/>
    <row r="924" ht="16" x14ac:dyDescent="0.2"/>
    <row r="925" ht="16" x14ac:dyDescent="0.2"/>
    <row r="926" ht="16" x14ac:dyDescent="0.2"/>
    <row r="927" ht="16" x14ac:dyDescent="0.2"/>
    <row r="928" ht="16" x14ac:dyDescent="0.2"/>
    <row r="929" ht="16" x14ac:dyDescent="0.2"/>
    <row r="930" ht="16" x14ac:dyDescent="0.2"/>
    <row r="931" ht="16" x14ac:dyDescent="0.2"/>
    <row r="932" ht="16" x14ac:dyDescent="0.2"/>
    <row r="933" ht="16" x14ac:dyDescent="0.2"/>
    <row r="934" ht="16" x14ac:dyDescent="0.2"/>
    <row r="935" ht="16" x14ac:dyDescent="0.2"/>
    <row r="936" ht="16" x14ac:dyDescent="0.2"/>
    <row r="937" ht="16" x14ac:dyDescent="0.2"/>
    <row r="938" ht="16" x14ac:dyDescent="0.2"/>
    <row r="939" ht="16" x14ac:dyDescent="0.2"/>
    <row r="940" ht="16" x14ac:dyDescent="0.2"/>
    <row r="941" ht="16" x14ac:dyDescent="0.2"/>
    <row r="942" ht="16" x14ac:dyDescent="0.2"/>
    <row r="943" ht="16" x14ac:dyDescent="0.2"/>
    <row r="944" ht="16" x14ac:dyDescent="0.2"/>
    <row r="945" ht="16" x14ac:dyDescent="0.2"/>
    <row r="946" ht="16" x14ac:dyDescent="0.2"/>
    <row r="947" ht="16" x14ac:dyDescent="0.2"/>
    <row r="948" ht="16" x14ac:dyDescent="0.2"/>
    <row r="949" ht="16" x14ac:dyDescent="0.2"/>
    <row r="950" ht="16" x14ac:dyDescent="0.2"/>
    <row r="951" ht="16" x14ac:dyDescent="0.2"/>
    <row r="952" ht="16" x14ac:dyDescent="0.2"/>
    <row r="953" ht="16" x14ac:dyDescent="0.2"/>
    <row r="954" ht="16" x14ac:dyDescent="0.2"/>
    <row r="955" ht="16" x14ac:dyDescent="0.2"/>
    <row r="956" ht="16" x14ac:dyDescent="0.2"/>
    <row r="957" ht="16" x14ac:dyDescent="0.2"/>
    <row r="958" ht="16" x14ac:dyDescent="0.2"/>
    <row r="959" ht="16" x14ac:dyDescent="0.2"/>
    <row r="960" ht="16" x14ac:dyDescent="0.2"/>
    <row r="961" ht="16" x14ac:dyDescent="0.2"/>
    <row r="962" ht="16" x14ac:dyDescent="0.2"/>
    <row r="963" ht="16" x14ac:dyDescent="0.2"/>
    <row r="964" ht="16" x14ac:dyDescent="0.2"/>
    <row r="965" ht="16" x14ac:dyDescent="0.2"/>
    <row r="966" ht="16" x14ac:dyDescent="0.2"/>
    <row r="967" ht="16" x14ac:dyDescent="0.2"/>
    <row r="968" ht="16" x14ac:dyDescent="0.2"/>
    <row r="969" ht="16" x14ac:dyDescent="0.2"/>
    <row r="970" ht="16" x14ac:dyDescent="0.2"/>
    <row r="971" ht="16" x14ac:dyDescent="0.2"/>
    <row r="972" ht="16" x14ac:dyDescent="0.2"/>
    <row r="973" ht="16" x14ac:dyDescent="0.2"/>
    <row r="974" ht="16" x14ac:dyDescent="0.2"/>
    <row r="975" ht="16" x14ac:dyDescent="0.2"/>
    <row r="976" ht="16" x14ac:dyDescent="0.2"/>
    <row r="977" ht="16" x14ac:dyDescent="0.2"/>
    <row r="978" ht="16" x14ac:dyDescent="0.2"/>
    <row r="979" ht="16" x14ac:dyDescent="0.2"/>
    <row r="980" ht="16" x14ac:dyDescent="0.2"/>
    <row r="981" ht="16" x14ac:dyDescent="0.2"/>
    <row r="982" ht="16" x14ac:dyDescent="0.2"/>
    <row r="983" ht="16" x14ac:dyDescent="0.2"/>
    <row r="984" ht="16" x14ac:dyDescent="0.2"/>
    <row r="985" ht="16" x14ac:dyDescent="0.2"/>
    <row r="986" ht="16" x14ac:dyDescent="0.2"/>
    <row r="987" ht="16" x14ac:dyDescent="0.2"/>
    <row r="988" ht="16" x14ac:dyDescent="0.2"/>
    <row r="989" ht="16" x14ac:dyDescent="0.2"/>
    <row r="990" ht="16" x14ac:dyDescent="0.2"/>
    <row r="991" ht="16" x14ac:dyDescent="0.2"/>
    <row r="992" ht="16" x14ac:dyDescent="0.2"/>
    <row r="993" ht="16" x14ac:dyDescent="0.2"/>
    <row r="994" ht="16" x14ac:dyDescent="0.2"/>
    <row r="995" ht="16" x14ac:dyDescent="0.2"/>
    <row r="996" ht="16" x14ac:dyDescent="0.2"/>
    <row r="997" ht="16" x14ac:dyDescent="0.2"/>
    <row r="998" ht="16" x14ac:dyDescent="0.2"/>
    <row r="999" ht="16" x14ac:dyDescent="0.2"/>
    <row r="1000" ht="16" x14ac:dyDescent="0.2"/>
    <row r="1001" ht="16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H21"/>
  <sheetViews>
    <sheetView workbookViewId="0">
      <selection activeCell="A22" sqref="A22"/>
    </sheetView>
  </sheetViews>
  <sheetFormatPr baseColWidth="10" defaultColWidth="14.5" defaultRowHeight="15.75" customHeight="1" x14ac:dyDescent="0.2"/>
  <cols>
    <col min="1" max="16384" width="14.5" style="53"/>
  </cols>
  <sheetData>
    <row r="1" spans="1:8" ht="15.75" customHeight="1" x14ac:dyDescent="0.2">
      <c r="A1" s="53" t="s">
        <v>118</v>
      </c>
    </row>
    <row r="2" spans="1:8" ht="15.75" customHeight="1" x14ac:dyDescent="0.2">
      <c r="A2" s="53" t="s">
        <v>119</v>
      </c>
    </row>
    <row r="3" spans="1:8" s="56" customFormat="1" ht="80" customHeight="1" x14ac:dyDescent="0.2">
      <c r="A3" s="56" t="s">
        <v>85</v>
      </c>
      <c r="B3" s="57" t="s">
        <v>120</v>
      </c>
      <c r="C3" s="57" t="s">
        <v>124</v>
      </c>
      <c r="D3" s="57" t="s">
        <v>125</v>
      </c>
      <c r="E3" s="57" t="s">
        <v>121</v>
      </c>
      <c r="F3" s="57" t="s">
        <v>122</v>
      </c>
      <c r="G3" s="57" t="s">
        <v>91</v>
      </c>
      <c r="H3" s="57" t="s">
        <v>92</v>
      </c>
    </row>
    <row r="4" spans="1:8" ht="15.75" customHeight="1" x14ac:dyDescent="0.2">
      <c r="A4" s="9" t="s">
        <v>14</v>
      </c>
      <c r="B4" s="9">
        <v>111</v>
      </c>
      <c r="C4" s="9">
        <v>117</v>
      </c>
      <c r="D4" s="53">
        <v>115.089</v>
      </c>
      <c r="E4" s="53">
        <f t="shared" ref="E4:E20" si="0">B4*D4</f>
        <v>12774.878999999999</v>
      </c>
      <c r="F4" s="53">
        <f t="shared" ref="F4:F20" si="1">C4*D4</f>
        <v>13465.413</v>
      </c>
      <c r="G4" s="53">
        <f t="shared" ref="G4:H4" si="2">E4/E$21*100</f>
        <v>10.908270822666438</v>
      </c>
      <c r="H4" s="53">
        <f t="shared" si="2"/>
        <v>11.401818514260292</v>
      </c>
    </row>
    <row r="5" spans="1:8" ht="15.75" customHeight="1" x14ac:dyDescent="0.2">
      <c r="A5" s="9" t="s">
        <v>81</v>
      </c>
      <c r="B5" s="9">
        <v>63</v>
      </c>
      <c r="C5" s="9">
        <v>55</v>
      </c>
      <c r="D5" s="53">
        <v>87.078000000000003</v>
      </c>
      <c r="E5" s="53">
        <f t="shared" si="0"/>
        <v>5485.9139999999998</v>
      </c>
      <c r="F5" s="53">
        <f t="shared" si="1"/>
        <v>4789.29</v>
      </c>
      <c r="G5" s="53">
        <f t="shared" ref="G5:H5" si="3">E5/E$21*100</f>
        <v>4.6843367848617063</v>
      </c>
      <c r="H5" s="53">
        <f t="shared" si="3"/>
        <v>4.0553242141300583</v>
      </c>
    </row>
    <row r="6" spans="1:8" ht="15.75" customHeight="1" x14ac:dyDescent="0.2">
      <c r="A6" s="9" t="s">
        <v>17</v>
      </c>
      <c r="B6" s="9">
        <v>153</v>
      </c>
      <c r="C6" s="9">
        <v>207</v>
      </c>
      <c r="D6" s="53">
        <v>129.11600000000001</v>
      </c>
      <c r="E6" s="53">
        <f t="shared" si="0"/>
        <v>19754.748000000003</v>
      </c>
      <c r="F6" s="53">
        <f t="shared" si="1"/>
        <v>26727.012000000002</v>
      </c>
      <c r="G6" s="53">
        <f t="shared" ref="G6:H6" si="4">E6/E$21*100</f>
        <v>16.868272585402039</v>
      </c>
      <c r="H6" s="53">
        <f t="shared" si="4"/>
        <v>22.631057825887481</v>
      </c>
    </row>
    <row r="7" spans="1:8" ht="15.75" customHeight="1" x14ac:dyDescent="0.2">
      <c r="A7" s="9" t="s">
        <v>33</v>
      </c>
      <c r="B7" s="9">
        <v>41</v>
      </c>
      <c r="C7" s="9">
        <v>40</v>
      </c>
      <c r="D7" s="53">
        <v>57.052</v>
      </c>
      <c r="E7" s="53">
        <f t="shared" si="0"/>
        <v>2339.1320000000001</v>
      </c>
      <c r="F7" s="53">
        <f t="shared" si="1"/>
        <v>2282.08</v>
      </c>
      <c r="G7" s="53">
        <f t="shared" ref="G7:H7" si="5">E7/E$21*100</f>
        <v>1.9973484951180669</v>
      </c>
      <c r="H7" s="53">
        <f t="shared" si="5"/>
        <v>1.9323478600339346</v>
      </c>
    </row>
    <row r="8" spans="1:8" ht="15.75" customHeight="1" x14ac:dyDescent="0.2">
      <c r="A8" s="9" t="s">
        <v>11</v>
      </c>
      <c r="B8" s="9">
        <v>66</v>
      </c>
      <c r="C8" s="9">
        <v>80</v>
      </c>
      <c r="D8" s="53">
        <v>156.18799999999999</v>
      </c>
      <c r="E8" s="53">
        <f t="shared" si="0"/>
        <v>10308.407999999999</v>
      </c>
      <c r="F8" s="53">
        <f t="shared" si="1"/>
        <v>12495.039999999999</v>
      </c>
      <c r="G8" s="53">
        <f t="shared" ref="G8:H8" si="6">E8/E$21*100</f>
        <v>8.8021895326399022</v>
      </c>
      <c r="H8" s="53">
        <f t="shared" si="6"/>
        <v>10.580156613720121</v>
      </c>
    </row>
    <row r="9" spans="1:8" ht="15.75" customHeight="1" x14ac:dyDescent="0.2">
      <c r="A9" s="9" t="s">
        <v>13</v>
      </c>
      <c r="B9" s="9">
        <v>47</v>
      </c>
      <c r="C9" s="9">
        <v>40</v>
      </c>
      <c r="D9" s="53">
        <v>71.078999999999994</v>
      </c>
      <c r="E9" s="53">
        <f t="shared" si="0"/>
        <v>3340.7129999999997</v>
      </c>
      <c r="F9" s="53">
        <f t="shared" si="1"/>
        <v>2843.16</v>
      </c>
      <c r="G9" s="53">
        <f t="shared" ref="G9:H9" si="7">E9/E$21*100</f>
        <v>2.8525829594787133</v>
      </c>
      <c r="H9" s="53">
        <f t="shared" si="7"/>
        <v>2.4074415190239087</v>
      </c>
    </row>
    <row r="10" spans="1:8" ht="15.75" customHeight="1" x14ac:dyDescent="0.2">
      <c r="A10" s="9" t="s">
        <v>61</v>
      </c>
      <c r="B10" s="9">
        <v>48</v>
      </c>
      <c r="C10" s="9">
        <v>52</v>
      </c>
      <c r="D10" s="53">
        <v>97.117000000000004</v>
      </c>
      <c r="E10" s="53">
        <f t="shared" si="0"/>
        <v>4661.616</v>
      </c>
      <c r="F10" s="53">
        <f t="shared" si="1"/>
        <v>5050.0839999999998</v>
      </c>
      <c r="G10" s="53">
        <f t="shared" ref="G10:H10" si="8">E10/E$21*100</f>
        <v>3.9804815215294824</v>
      </c>
      <c r="H10" s="53">
        <f t="shared" si="8"/>
        <v>4.2761511473706504</v>
      </c>
    </row>
    <row r="11" spans="1:8" ht="15.75" customHeight="1" x14ac:dyDescent="0.2">
      <c r="A11" s="9" t="s">
        <v>82</v>
      </c>
      <c r="B11" s="9">
        <v>53</v>
      </c>
      <c r="C11" s="9">
        <v>37</v>
      </c>
      <c r="D11" s="53">
        <v>163.17599999999999</v>
      </c>
      <c r="E11" s="53">
        <f t="shared" si="0"/>
        <v>8648.3279999999995</v>
      </c>
      <c r="F11" s="53">
        <f t="shared" si="1"/>
        <v>6037.5119999999997</v>
      </c>
      <c r="G11" s="53">
        <f t="shared" ref="G11:H11" si="9">E11/E$21*100</f>
        <v>7.3846729966874207</v>
      </c>
      <c r="H11" s="53">
        <f t="shared" si="9"/>
        <v>5.112254343900827</v>
      </c>
    </row>
    <row r="12" spans="1:8" ht="15.75" customHeight="1" x14ac:dyDescent="0.2">
      <c r="A12" s="9" t="s">
        <v>15</v>
      </c>
      <c r="B12" s="9">
        <v>0</v>
      </c>
      <c r="C12" s="9">
        <v>10</v>
      </c>
      <c r="D12" s="53">
        <v>103.139</v>
      </c>
      <c r="F12" s="53">
        <f t="shared" si="1"/>
        <v>1031.3899999999999</v>
      </c>
      <c r="H12" s="53">
        <f t="shared" ref="H12" si="10">F12/F$21*100</f>
        <v>0.87332795491849524</v>
      </c>
    </row>
    <row r="13" spans="1:8" ht="15.75" customHeight="1" x14ac:dyDescent="0.2">
      <c r="A13" s="9" t="s">
        <v>5</v>
      </c>
      <c r="B13" s="9">
        <v>78</v>
      </c>
      <c r="C13" s="9">
        <v>60</v>
      </c>
      <c r="D13" s="53">
        <v>128.17400000000001</v>
      </c>
      <c r="E13" s="53">
        <f t="shared" si="0"/>
        <v>9997.5720000000001</v>
      </c>
      <c r="F13" s="53">
        <f t="shared" si="1"/>
        <v>7690.4400000000005</v>
      </c>
      <c r="G13" s="53">
        <f t="shared" ref="G13:H13" si="11">E13/E$21*100</f>
        <v>8.5367714985877328</v>
      </c>
      <c r="H13" s="53">
        <f t="shared" si="11"/>
        <v>6.5118686797655538</v>
      </c>
    </row>
    <row r="14" spans="1:8" ht="15.75" customHeight="1" x14ac:dyDescent="0.2">
      <c r="A14" s="9" t="s">
        <v>3</v>
      </c>
      <c r="B14" s="9">
        <v>48</v>
      </c>
      <c r="C14" s="9">
        <v>49</v>
      </c>
      <c r="D14" s="53">
        <v>113.16</v>
      </c>
      <c r="E14" s="53">
        <f t="shared" si="0"/>
        <v>5431.68</v>
      </c>
      <c r="F14" s="53">
        <f t="shared" si="1"/>
        <v>5544.84</v>
      </c>
      <c r="G14" s="53">
        <f t="shared" ref="G14:H14" si="12">E14/E$21*100</f>
        <v>4.6380272143525465</v>
      </c>
      <c r="H14" s="53">
        <f t="shared" si="12"/>
        <v>4.6950850575924425</v>
      </c>
    </row>
    <row r="15" spans="1:8" ht="15.75" customHeight="1" x14ac:dyDescent="0.2">
      <c r="A15" s="9" t="s">
        <v>4</v>
      </c>
      <c r="B15" s="9">
        <v>89</v>
      </c>
      <c r="C15" s="9">
        <v>77</v>
      </c>
      <c r="D15" s="53">
        <v>113.16</v>
      </c>
      <c r="E15" s="53">
        <f t="shared" si="0"/>
        <v>10071.24</v>
      </c>
      <c r="F15" s="53">
        <f t="shared" si="1"/>
        <v>8713.32</v>
      </c>
      <c r="G15" s="53">
        <f t="shared" ref="G15:H15" si="13">E15/E$21*100</f>
        <v>8.5996754599453471</v>
      </c>
      <c r="H15" s="53">
        <f t="shared" si="13"/>
        <v>7.3779908047881246</v>
      </c>
    </row>
    <row r="16" spans="1:8" ht="15.75" customHeight="1" x14ac:dyDescent="0.2">
      <c r="A16" s="9" t="s">
        <v>7</v>
      </c>
      <c r="B16" s="9">
        <v>60</v>
      </c>
      <c r="C16" s="9">
        <v>54</v>
      </c>
      <c r="D16" s="53">
        <v>147.17699999999999</v>
      </c>
      <c r="E16" s="53">
        <f t="shared" si="0"/>
        <v>8830.619999999999</v>
      </c>
      <c r="F16" s="53">
        <f t="shared" si="1"/>
        <v>7947.558</v>
      </c>
      <c r="G16" s="53">
        <f t="shared" ref="G16:H16" si="14">E16/E$21*100</f>
        <v>7.5403293050411433</v>
      </c>
      <c r="H16" s="53">
        <f t="shared" si="14"/>
        <v>6.7295829654506312</v>
      </c>
    </row>
    <row r="17" spans="1:8" ht="15.75" customHeight="1" x14ac:dyDescent="0.2">
      <c r="A17" s="9" t="s">
        <v>6</v>
      </c>
      <c r="B17" s="9">
        <v>7</v>
      </c>
      <c r="C17" s="9">
        <v>9</v>
      </c>
      <c r="D17" s="53">
        <v>131.19300000000001</v>
      </c>
      <c r="E17" s="53">
        <f t="shared" si="0"/>
        <v>918.35100000000011</v>
      </c>
      <c r="F17" s="53">
        <f t="shared" si="1"/>
        <v>1180.7370000000001</v>
      </c>
      <c r="G17" s="53">
        <f t="shared" ref="G17:H17" si="15">E17/E$21*100</f>
        <v>0.78416565967212271</v>
      </c>
      <c r="H17" s="53">
        <f t="shared" si="15"/>
        <v>0.99978730597213417</v>
      </c>
    </row>
    <row r="18" spans="1:8" ht="15.75" customHeight="1" x14ac:dyDescent="0.2">
      <c r="A18" s="9" t="s">
        <v>8</v>
      </c>
      <c r="B18" s="9">
        <v>46</v>
      </c>
      <c r="C18" s="9">
        <v>37</v>
      </c>
      <c r="D18" s="53">
        <v>101.104</v>
      </c>
      <c r="E18" s="53">
        <f t="shared" si="0"/>
        <v>4650.7839999999997</v>
      </c>
      <c r="F18" s="53">
        <f t="shared" si="1"/>
        <v>3740.848</v>
      </c>
      <c r="G18" s="53">
        <f t="shared" ref="G18:H18" si="16">E18/E$21*100</f>
        <v>3.971232244917851</v>
      </c>
      <c r="H18" s="53">
        <f t="shared" si="16"/>
        <v>3.1675575034671111</v>
      </c>
    </row>
    <row r="19" spans="1:8" ht="15.75" customHeight="1" x14ac:dyDescent="0.2">
      <c r="A19" s="9" t="s">
        <v>10</v>
      </c>
      <c r="B19" s="9">
        <v>58</v>
      </c>
      <c r="C19" s="9">
        <v>46</v>
      </c>
      <c r="D19" s="53">
        <v>99.132999999999996</v>
      </c>
      <c r="E19" s="53">
        <f t="shared" si="0"/>
        <v>5749.7139999999999</v>
      </c>
      <c r="F19" s="53">
        <f t="shared" si="1"/>
        <v>4560.1179999999995</v>
      </c>
      <c r="G19" s="53">
        <f t="shared" ref="G19:H19" si="17">E19/E$21*100</f>
        <v>4.9095915088414337</v>
      </c>
      <c r="H19" s="53">
        <f t="shared" si="17"/>
        <v>3.861273162554435</v>
      </c>
    </row>
    <row r="20" spans="1:8" ht="15.75" customHeight="1" x14ac:dyDescent="0.2">
      <c r="A20" s="9" t="s">
        <v>12</v>
      </c>
      <c r="B20" s="9">
        <v>20</v>
      </c>
      <c r="C20" s="9">
        <v>24</v>
      </c>
      <c r="D20" s="53">
        <v>137.14099999999999</v>
      </c>
      <c r="E20" s="53">
        <f t="shared" si="0"/>
        <v>2742.8199999999997</v>
      </c>
      <c r="F20" s="53">
        <f t="shared" si="1"/>
        <v>3291.384</v>
      </c>
      <c r="G20" s="53">
        <f t="shared" ref="G20:H20" si="18">E20/E$21*100</f>
        <v>2.3420514102580512</v>
      </c>
      <c r="H20" s="53">
        <f t="shared" si="18"/>
        <v>2.7869745271637858</v>
      </c>
    </row>
    <row r="21" spans="1:8" ht="15.75" customHeight="1" x14ac:dyDescent="0.2">
      <c r="A21" s="9" t="s">
        <v>123</v>
      </c>
      <c r="B21" s="53">
        <f t="shared" ref="B21:C21" si="19">SUM(B4:B20)</f>
        <v>988</v>
      </c>
      <c r="C21" s="53">
        <f t="shared" si="19"/>
        <v>994</v>
      </c>
      <c r="E21" s="53">
        <f>SUM(E4:E20)*1000/B21</f>
        <v>117111.86133603239</v>
      </c>
      <c r="F21" s="53">
        <f>SUM(F4:F20)*1000/C21</f>
        <v>118098.81891348091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9CA1E-DB03-1343-AB38-4A98D487855F}">
  <dimension ref="A1:B14"/>
  <sheetViews>
    <sheetView workbookViewId="0">
      <selection activeCell="B23" sqref="B23"/>
    </sheetView>
  </sheetViews>
  <sheetFormatPr baseColWidth="10" defaultRowHeight="16" x14ac:dyDescent="0.2"/>
  <cols>
    <col min="1" max="1" width="15.1640625" style="58" customWidth="1"/>
    <col min="2" max="2" width="116.6640625" style="73" customWidth="1"/>
    <col min="3" max="16384" width="10.83203125" style="58"/>
  </cols>
  <sheetData>
    <row r="1" spans="1:2" ht="17" x14ac:dyDescent="0.2">
      <c r="A1" s="60" t="s">
        <v>116</v>
      </c>
      <c r="B1" s="72" t="s">
        <v>16</v>
      </c>
    </row>
    <row r="2" spans="1:2" s="59" customFormat="1" ht="50" customHeight="1" x14ac:dyDescent="0.15">
      <c r="A2" s="59" t="s">
        <v>133</v>
      </c>
      <c r="B2" s="71" t="s">
        <v>170</v>
      </c>
    </row>
    <row r="3" spans="1:2" s="59" customFormat="1" ht="50" customHeight="1" x14ac:dyDescent="0.15">
      <c r="A3" s="59" t="s">
        <v>128</v>
      </c>
      <c r="B3" s="71" t="s">
        <v>163</v>
      </c>
    </row>
    <row r="4" spans="1:2" s="59" customFormat="1" ht="50" customHeight="1" x14ac:dyDescent="0.15">
      <c r="A4" s="59" t="s">
        <v>22</v>
      </c>
      <c r="B4" s="71" t="s">
        <v>161</v>
      </c>
    </row>
    <row r="5" spans="1:2" s="59" customFormat="1" ht="50" customHeight="1" x14ac:dyDescent="0.15">
      <c r="A5" s="59" t="s">
        <v>25</v>
      </c>
      <c r="B5" s="71" t="s">
        <v>165</v>
      </c>
    </row>
    <row r="6" spans="1:2" s="59" customFormat="1" ht="50" customHeight="1" x14ac:dyDescent="0.15">
      <c r="A6" s="59" t="s">
        <v>145</v>
      </c>
      <c r="B6" s="71" t="s">
        <v>169</v>
      </c>
    </row>
    <row r="7" spans="1:2" s="59" customFormat="1" ht="50" customHeight="1" x14ac:dyDescent="0.15">
      <c r="A7" s="59" t="s">
        <v>23</v>
      </c>
      <c r="B7" s="71" t="s">
        <v>162</v>
      </c>
    </row>
    <row r="8" spans="1:2" s="59" customFormat="1" ht="50" customHeight="1" x14ac:dyDescent="0.15">
      <c r="A8" s="59" t="s">
        <v>148</v>
      </c>
      <c r="B8" s="71" t="s">
        <v>167</v>
      </c>
    </row>
    <row r="9" spans="1:2" s="59" customFormat="1" ht="50" customHeight="1" x14ac:dyDescent="0.15">
      <c r="A9" s="59" t="s">
        <v>26</v>
      </c>
      <c r="B9" s="71" t="s">
        <v>166</v>
      </c>
    </row>
    <row r="10" spans="1:2" s="59" customFormat="1" ht="50" customHeight="1" x14ac:dyDescent="0.15">
      <c r="A10" s="59" t="s">
        <v>20</v>
      </c>
      <c r="B10" s="71" t="s">
        <v>159</v>
      </c>
    </row>
    <row r="11" spans="1:2" s="59" customFormat="1" ht="50" customHeight="1" x14ac:dyDescent="0.15">
      <c r="A11" s="59" t="s">
        <v>117</v>
      </c>
      <c r="B11" s="71" t="s">
        <v>164</v>
      </c>
    </row>
    <row r="12" spans="1:2" s="59" customFormat="1" ht="50" customHeight="1" x14ac:dyDescent="0.15">
      <c r="A12" s="59" t="s">
        <v>21</v>
      </c>
      <c r="B12" s="71" t="s">
        <v>160</v>
      </c>
    </row>
    <row r="13" spans="1:2" ht="50" customHeight="1" x14ac:dyDescent="0.2">
      <c r="A13" s="59" t="s">
        <v>27</v>
      </c>
      <c r="B13" s="71" t="s">
        <v>168</v>
      </c>
    </row>
    <row r="14" spans="1:2" ht="50" customHeight="1" x14ac:dyDescent="0.2">
      <c r="A14" s="59" t="s">
        <v>19</v>
      </c>
      <c r="B14" s="71" t="s">
        <v>158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Regression Comparison, Raw Data</vt:lpstr>
      <vt:lpstr>Figure 4</vt:lpstr>
      <vt:lpstr>AAA; Bio-Synthesis, Inc.</vt:lpstr>
      <vt:lpstr>AAA, Tan2014</vt:lpstr>
      <vt:lpstr>References</vt:lpstr>
      <vt:lpstr>References!OLE_LINK1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Kevin Wilkinson</cp:lastModifiedBy>
  <dcterms:created xsi:type="dcterms:W3CDTF">2019-11-24T03:22:53Z</dcterms:created>
  <dcterms:modified xsi:type="dcterms:W3CDTF">2020-07-03T19:00:59Z</dcterms:modified>
</cp:coreProperties>
</file>